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 Top 2024\AF0240\Regwa village\Final Pachage of Regwa Pipe Scheme project\"/>
    </mc:Choice>
  </mc:AlternateContent>
  <xr:revisionPtr revIDLastSave="0" documentId="13_ncr:1_{92F06D00-DB56-4EC2-B3D8-49DEFCBBDD98}" xr6:coauthVersionLast="47" xr6:coauthVersionMax="47" xr10:uidLastSave="{00000000-0000-0000-0000-000000000000}"/>
  <bookViews>
    <workbookView xWindow="-108" yWindow="-108" windowWidth="23256" windowHeight="13896" xr2:uid="{67AEAC1D-3D85-450C-83E6-DD01E7E5E81C}"/>
  </bookViews>
  <sheets>
    <sheet name="RWGWA village" sheetId="1" r:id="rId1"/>
  </sheets>
  <definedNames>
    <definedName name="_xlnm._FilterDatabase" localSheetId="0" hidden="1">'RWGWA village'!$A$2:$K$62</definedName>
    <definedName name="_xlnm.Print_Titles" localSheetId="0">'RWGWA village'!$1:$2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s="1"/>
  <c r="I3" i="1" s="1"/>
  <c r="D51" i="1"/>
  <c r="E51" i="1" s="1"/>
  <c r="G51" i="1" s="1"/>
  <c r="D21" i="1"/>
  <c r="E21" i="1" s="1"/>
  <c r="G21" i="1" s="1"/>
  <c r="H21" i="1" s="1"/>
  <c r="D22" i="1"/>
  <c r="E22" i="1" s="1"/>
  <c r="G22" i="1" s="1"/>
  <c r="H22" i="1" s="1"/>
  <c r="D23" i="1"/>
  <c r="E23" i="1" s="1"/>
  <c r="G23" i="1" s="1"/>
  <c r="D28" i="1"/>
  <c r="E28" i="1" s="1"/>
  <c r="G28" i="1" s="1"/>
  <c r="D46" i="1"/>
  <c r="E46" i="1" s="1"/>
  <c r="G46" i="1" s="1"/>
  <c r="D47" i="1"/>
  <c r="E47" i="1" s="1"/>
  <c r="G47" i="1" s="1"/>
  <c r="D48" i="1"/>
  <c r="E48" i="1" s="1"/>
  <c r="G48" i="1" s="1"/>
  <c r="D49" i="1"/>
  <c r="E49" i="1" s="1"/>
  <c r="G49" i="1" s="1"/>
  <c r="D50" i="1"/>
  <c r="E50" i="1" s="1"/>
  <c r="G50" i="1" s="1"/>
  <c r="D52" i="1"/>
  <c r="E52" i="1" s="1"/>
  <c r="G52" i="1" s="1"/>
  <c r="D53" i="1"/>
  <c r="E53" i="1" s="1"/>
  <c r="G53" i="1" s="1"/>
  <c r="D54" i="1"/>
  <c r="E54" i="1" s="1"/>
  <c r="G54" i="1" s="1"/>
  <c r="D55" i="1"/>
  <c r="E55" i="1" s="1"/>
  <c r="G55" i="1" s="1"/>
  <c r="H55" i="1" s="1"/>
  <c r="D56" i="1"/>
  <c r="E56" i="1" s="1"/>
  <c r="G56" i="1" s="1"/>
  <c r="H56" i="1" s="1"/>
  <c r="D57" i="1"/>
  <c r="E57" i="1" s="1"/>
  <c r="G57" i="1" s="1"/>
  <c r="D58" i="1"/>
  <c r="E58" i="1" s="1"/>
  <c r="G58" i="1" s="1"/>
  <c r="D59" i="1"/>
  <c r="E59" i="1" s="1"/>
  <c r="G59" i="1" s="1"/>
  <c r="D60" i="1"/>
  <c r="E60" i="1" s="1"/>
  <c r="G60" i="1" s="1"/>
  <c r="D61" i="1"/>
  <c r="E61" i="1" s="1"/>
  <c r="G61" i="1" s="1"/>
  <c r="D4" i="1"/>
  <c r="E4" i="1" s="1"/>
  <c r="G4" i="1" s="1"/>
  <c r="D5" i="1"/>
  <c r="E5" i="1" s="1"/>
  <c r="G5" i="1" s="1"/>
  <c r="H5" i="1" s="1"/>
  <c r="D6" i="1"/>
  <c r="E6" i="1" s="1"/>
  <c r="G6" i="1" s="1"/>
  <c r="I6" i="1" s="1"/>
  <c r="D7" i="1"/>
  <c r="E7" i="1" s="1"/>
  <c r="G7" i="1" s="1"/>
  <c r="I7" i="1" s="1"/>
  <c r="D8" i="1"/>
  <c r="E8" i="1" s="1"/>
  <c r="G8" i="1" s="1"/>
  <c r="D9" i="1"/>
  <c r="E9" i="1" s="1"/>
  <c r="G9" i="1" s="1"/>
  <c r="I9" i="1" s="1"/>
  <c r="D10" i="1"/>
  <c r="E10" i="1" s="1"/>
  <c r="G10" i="1" s="1"/>
  <c r="I10" i="1" s="1"/>
  <c r="D11" i="1"/>
  <c r="E11" i="1" s="1"/>
  <c r="G11" i="1" s="1"/>
  <c r="I11" i="1" s="1"/>
  <c r="D12" i="1"/>
  <c r="E12" i="1" s="1"/>
  <c r="G12" i="1" s="1"/>
  <c r="H12" i="1" s="1"/>
  <c r="D13" i="1"/>
  <c r="E13" i="1" s="1"/>
  <c r="G13" i="1" s="1"/>
  <c r="I13" i="1" s="1"/>
  <c r="D14" i="1"/>
  <c r="E14" i="1" s="1"/>
  <c r="G14" i="1" s="1"/>
  <c r="H14" i="1" s="1"/>
  <c r="D15" i="1"/>
  <c r="E15" i="1" s="1"/>
  <c r="G15" i="1" s="1"/>
  <c r="I15" i="1" s="1"/>
  <c r="D16" i="1"/>
  <c r="E16" i="1" s="1"/>
  <c r="G16" i="1" s="1"/>
  <c r="H16" i="1" s="1"/>
  <c r="D17" i="1"/>
  <c r="E17" i="1" s="1"/>
  <c r="G17" i="1" s="1"/>
  <c r="I17" i="1" s="1"/>
  <c r="D18" i="1"/>
  <c r="E18" i="1" s="1"/>
  <c r="D19" i="1"/>
  <c r="E19" i="1" s="1"/>
  <c r="G19" i="1" s="1"/>
  <c r="I19" i="1" s="1"/>
  <c r="D20" i="1"/>
  <c r="E20" i="1" s="1"/>
  <c r="G20" i="1" s="1"/>
  <c r="D24" i="1"/>
  <c r="E24" i="1" s="1"/>
  <c r="G24" i="1" s="1"/>
  <c r="I24" i="1" s="1"/>
  <c r="D25" i="1"/>
  <c r="E25" i="1" s="1"/>
  <c r="G25" i="1" s="1"/>
  <c r="D26" i="1"/>
  <c r="E26" i="1" s="1"/>
  <c r="G26" i="1" s="1"/>
  <c r="I26" i="1" s="1"/>
  <c r="D27" i="1"/>
  <c r="E27" i="1" s="1"/>
  <c r="G27" i="1" s="1"/>
  <c r="I27" i="1" s="1"/>
  <c r="D29" i="1"/>
  <c r="E29" i="1" s="1"/>
  <c r="G29" i="1" s="1"/>
  <c r="D30" i="1"/>
  <c r="E30" i="1" s="1"/>
  <c r="G30" i="1" s="1"/>
  <c r="H30" i="1" s="1"/>
  <c r="D31" i="1"/>
  <c r="E31" i="1" s="1"/>
  <c r="G31" i="1" s="1"/>
  <c r="I31" i="1" s="1"/>
  <c r="D32" i="1"/>
  <c r="E32" i="1" s="1"/>
  <c r="G32" i="1" s="1"/>
  <c r="I32" i="1" s="1"/>
  <c r="D33" i="1"/>
  <c r="E33" i="1" s="1"/>
  <c r="G33" i="1" s="1"/>
  <c r="I33" i="1" s="1"/>
  <c r="D34" i="1"/>
  <c r="E34" i="1" s="1"/>
  <c r="D35" i="1"/>
  <c r="E35" i="1" s="1"/>
  <c r="G35" i="1" s="1"/>
  <c r="I35" i="1" s="1"/>
  <c r="D36" i="1"/>
  <c r="E36" i="1" s="1"/>
  <c r="G36" i="1" s="1"/>
  <c r="I36" i="1" s="1"/>
  <c r="D37" i="1"/>
  <c r="E37" i="1" s="1"/>
  <c r="G37" i="1" s="1"/>
  <c r="I37" i="1" s="1"/>
  <c r="D38" i="1"/>
  <c r="E38" i="1" s="1"/>
  <c r="G38" i="1" s="1"/>
  <c r="D39" i="1"/>
  <c r="E39" i="1" s="1"/>
  <c r="G39" i="1" s="1"/>
  <c r="H39" i="1" s="1"/>
  <c r="D40" i="1"/>
  <c r="E40" i="1" s="1"/>
  <c r="G40" i="1" s="1"/>
  <c r="H40" i="1" s="1"/>
  <c r="D41" i="1"/>
  <c r="E41" i="1" s="1"/>
  <c r="G41" i="1" s="1"/>
  <c r="I41" i="1" s="1"/>
  <c r="D42" i="1"/>
  <c r="E42" i="1" s="1"/>
  <c r="G42" i="1" s="1"/>
  <c r="H42" i="1" s="1"/>
  <c r="D43" i="1"/>
  <c r="E43" i="1" s="1"/>
  <c r="G43" i="1" s="1"/>
  <c r="I43" i="1" s="1"/>
  <c r="D44" i="1"/>
  <c r="E44" i="1" s="1"/>
  <c r="G44" i="1" s="1"/>
  <c r="I44" i="1" s="1"/>
  <c r="D45" i="1"/>
  <c r="E45" i="1" s="1"/>
  <c r="G45" i="1" s="1"/>
  <c r="I45" i="1" s="1"/>
  <c r="C64" i="1"/>
  <c r="H17" i="1" l="1"/>
  <c r="H4" i="1"/>
  <c r="H23" i="1"/>
  <c r="I23" i="1"/>
  <c r="H51" i="1"/>
  <c r="I51" i="1"/>
  <c r="I22" i="1"/>
  <c r="I21" i="1"/>
  <c r="I28" i="1"/>
  <c r="H28" i="1"/>
  <c r="H52" i="1"/>
  <c r="I52" i="1"/>
  <c r="I47" i="1"/>
  <c r="H47" i="1"/>
  <c r="I59" i="1"/>
  <c r="H59" i="1"/>
  <c r="H46" i="1"/>
  <c r="I46" i="1"/>
  <c r="I55" i="1"/>
  <c r="H53" i="1"/>
  <c r="I53" i="1"/>
  <c r="H57" i="1"/>
  <c r="I57" i="1"/>
  <c r="I60" i="1"/>
  <c r="H60" i="1"/>
  <c r="H49" i="1"/>
  <c r="I49" i="1"/>
  <c r="H48" i="1"/>
  <c r="I48" i="1"/>
  <c r="H58" i="1"/>
  <c r="I58" i="1"/>
  <c r="I50" i="1"/>
  <c r="H50" i="1"/>
  <c r="H61" i="1"/>
  <c r="I61" i="1"/>
  <c r="H54" i="1"/>
  <c r="I54" i="1"/>
  <c r="I56" i="1"/>
  <c r="G34" i="1"/>
  <c r="H34" i="1" s="1"/>
  <c r="G18" i="1"/>
  <c r="I18" i="1" s="1"/>
  <c r="D64" i="1"/>
  <c r="H38" i="1"/>
  <c r="I38" i="1"/>
  <c r="H20" i="1"/>
  <c r="I20" i="1"/>
  <c r="I25" i="1"/>
  <c r="H25" i="1"/>
  <c r="H8" i="1"/>
  <c r="I8" i="1"/>
  <c r="I29" i="1"/>
  <c r="H29" i="1"/>
  <c r="I4" i="1"/>
  <c r="H27" i="1"/>
  <c r="H26" i="1"/>
  <c r="I5" i="1"/>
  <c r="I14" i="1"/>
  <c r="I12" i="1"/>
  <c r="H13" i="1"/>
  <c r="H41" i="1"/>
  <c r="H15" i="1"/>
  <c r="I40" i="1"/>
  <c r="I39" i="1"/>
  <c r="H3" i="1"/>
  <c r="H37" i="1"/>
  <c r="H24" i="1"/>
  <c r="H11" i="1"/>
  <c r="I42" i="1"/>
  <c r="I30" i="1"/>
  <c r="I16" i="1"/>
  <c r="H36" i="1"/>
  <c r="H10" i="1"/>
  <c r="H35" i="1"/>
  <c r="H9" i="1"/>
  <c r="H45" i="1"/>
  <c r="H33" i="1"/>
  <c r="H19" i="1"/>
  <c r="H7" i="1"/>
  <c r="H44" i="1"/>
  <c r="H32" i="1"/>
  <c r="H6" i="1"/>
  <c r="H43" i="1"/>
  <c r="H31" i="1"/>
  <c r="E64" i="1" l="1"/>
  <c r="H18" i="1"/>
  <c r="I34" i="1"/>
  <c r="G64" i="1"/>
  <c r="I70" i="1" l="1"/>
  <c r="I69" i="1"/>
  <c r="E70" i="1"/>
  <c r="H64" i="1"/>
  <c r="I64" i="1"/>
  <c r="G71" i="1" l="1"/>
  <c r="G72" i="1" s="1"/>
  <c r="G70" i="1"/>
</calcChain>
</file>

<file path=xl/sharedStrings.xml><?xml version="1.0" encoding="utf-8"?>
<sst xmlns="http://schemas.openxmlformats.org/spreadsheetml/2006/main" count="85" uniqueCount="81">
  <si>
    <t>S#</t>
  </si>
  <si>
    <t>STP #</t>
  </si>
  <si>
    <t># of family</t>
  </si>
  <si>
    <t>Population</t>
  </si>
  <si>
    <t>LPCD</t>
  </si>
  <si>
    <t>Flow (lit/sec), 2hrs</t>
  </si>
  <si>
    <t>Flow (lit/sec), 3hrs</t>
  </si>
  <si>
    <t>Remarks</t>
  </si>
  <si>
    <t>Total:</t>
  </si>
  <si>
    <t>QTY (lit)</t>
  </si>
  <si>
    <t>Well discharge:</t>
  </si>
  <si>
    <t>In case of (LPCD= 25lit)</t>
  </si>
  <si>
    <t>2.5% Growth</t>
  </si>
  <si>
    <t>STP (Name):</t>
  </si>
  <si>
    <t>STP# 01</t>
  </si>
  <si>
    <t>STP# 02</t>
  </si>
  <si>
    <t>STP# 03</t>
  </si>
  <si>
    <t>STP# 04</t>
  </si>
  <si>
    <t>STP# 05</t>
  </si>
  <si>
    <t>STP# 06</t>
  </si>
  <si>
    <t>STP# 07</t>
  </si>
  <si>
    <t>STP# 08</t>
  </si>
  <si>
    <t>Masjid</t>
  </si>
  <si>
    <t>STP# 09</t>
  </si>
  <si>
    <t>STP# 11</t>
  </si>
  <si>
    <t>STP# 10</t>
  </si>
  <si>
    <t>STP# 12</t>
  </si>
  <si>
    <t>STP# 13</t>
  </si>
  <si>
    <t>STP# 14</t>
  </si>
  <si>
    <t>STP# 15</t>
  </si>
  <si>
    <t>STP# 16</t>
  </si>
  <si>
    <t>STP# 17</t>
  </si>
  <si>
    <t>STP# 18</t>
  </si>
  <si>
    <t>STP# 19</t>
  </si>
  <si>
    <t>STP# 20</t>
  </si>
  <si>
    <t>STP# 21</t>
  </si>
  <si>
    <t>STP# 23</t>
  </si>
  <si>
    <t>STP# 22</t>
  </si>
  <si>
    <t>STP# 24</t>
  </si>
  <si>
    <t>STP# 26</t>
  </si>
  <si>
    <t>STP# 27</t>
  </si>
  <si>
    <t>STP# 33</t>
  </si>
  <si>
    <t>STP# 34</t>
  </si>
  <si>
    <t>STP# 35</t>
  </si>
  <si>
    <t>STP# 36</t>
  </si>
  <si>
    <t>STP# 37</t>
  </si>
  <si>
    <t>STP# 38</t>
  </si>
  <si>
    <t>STP# 39</t>
  </si>
  <si>
    <t>STP# 41</t>
  </si>
  <si>
    <t>STP# 40</t>
  </si>
  <si>
    <t>STP# 42</t>
  </si>
  <si>
    <t>STP# 43</t>
  </si>
  <si>
    <t>STP# 44</t>
  </si>
  <si>
    <t>STP# 28</t>
  </si>
  <si>
    <t>STP# 29</t>
  </si>
  <si>
    <t>STP# 30</t>
  </si>
  <si>
    <t>STP# 31</t>
  </si>
  <si>
    <t>STP# 32</t>
  </si>
  <si>
    <t>STP# 45</t>
  </si>
  <si>
    <t>STP# 46</t>
  </si>
  <si>
    <t>STP# 47</t>
  </si>
  <si>
    <t>STP# 48</t>
  </si>
  <si>
    <t>STP# 49</t>
  </si>
  <si>
    <t>STP# 50</t>
  </si>
  <si>
    <t>STP# 51</t>
  </si>
  <si>
    <t>STP# 52</t>
  </si>
  <si>
    <t>STP# 53</t>
  </si>
  <si>
    <t>STP# 54</t>
  </si>
  <si>
    <t>STP# 55</t>
  </si>
  <si>
    <t>STP# 56</t>
  </si>
  <si>
    <t>STP# 57</t>
  </si>
  <si>
    <t>STP# 25</t>
  </si>
  <si>
    <t>Madrasa</t>
  </si>
  <si>
    <t>STP# 47(a)</t>
  </si>
  <si>
    <t>STP# 18 (a)</t>
  </si>
  <si>
    <t>RVR volume:</t>
  </si>
  <si>
    <t>(Cu.M/Hr)</t>
  </si>
  <si>
    <t>For (7 Hr/day):</t>
  </si>
  <si>
    <t>For (8 Hr/day):</t>
  </si>
  <si>
    <t>Pump duration:</t>
  </si>
  <si>
    <t>Flow Calculation for each STAND POST of REGWA village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</si>
</sst>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164" fontId="2" fillId="0" borderId="0" xfId="1" applyNumberFormat="1" applyFont="1" applyAlignment="1">
      <alignment horizontal="center"/>
    </xf>
    <xf numFmtId="43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164" fontId="2" fillId="2" borderId="0" xfId="1" applyNumberFormat="1" applyFont="1" applyFill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3" fontId="2" fillId="0" borderId="0" xfId="0" applyNumberFormat="1" applyFont="1"/>
    <xf numFmtId="0" fontId="6" fillId="3" borderId="3" xfId="0" applyFont="1" applyFill="1" applyBorder="1"/>
    <xf numFmtId="0" fontId="7" fillId="3" borderId="4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5" xfId="0" applyFont="1" applyBorder="1"/>
    <xf numFmtId="164" fontId="0" fillId="0" borderId="4" xfId="0" applyNumberFormat="1" applyBorder="1"/>
    <xf numFmtId="164" fontId="0" fillId="0" borderId="6" xfId="0" applyNumberForma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71129-1194-48EE-9967-555D15EB371A}">
  <dimension ref="A1:K76"/>
  <sheetViews>
    <sheetView tabSelected="1" workbookViewId="0">
      <selection activeCell="N20" sqref="N20"/>
    </sheetView>
  </sheetViews>
  <sheetFormatPr defaultRowHeight="14.4" x14ac:dyDescent="0.3"/>
  <cols>
    <col min="1" max="1" width="3" bestFit="1" customWidth="1"/>
    <col min="2" max="2" width="9.88671875" bestFit="1" customWidth="1"/>
    <col min="3" max="3" width="8.88671875" style="1" customWidth="1"/>
    <col min="4" max="4" width="10.88671875" customWidth="1"/>
    <col min="5" max="6" width="9.44140625" bestFit="1" customWidth="1"/>
    <col min="7" max="7" width="14.77734375" customWidth="1"/>
    <col min="8" max="9" width="13.21875" customWidth="1"/>
    <col min="10" max="10" width="14.44140625" customWidth="1"/>
    <col min="11" max="11" width="13.5546875" customWidth="1"/>
  </cols>
  <sheetData>
    <row r="1" spans="1:11" ht="15.6" x14ac:dyDescent="0.3">
      <c r="A1" s="21" t="s">
        <v>80</v>
      </c>
      <c r="B1" s="21"/>
      <c r="C1" s="21"/>
      <c r="D1" s="21"/>
      <c r="E1" s="21"/>
      <c r="F1" s="21"/>
      <c r="G1" s="21"/>
      <c r="H1" s="21"/>
      <c r="I1" s="21"/>
      <c r="J1" s="21"/>
    </row>
    <row r="2" spans="1:11" s="2" customFormat="1" ht="28.8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12</v>
      </c>
      <c r="F2" s="12" t="s">
        <v>4</v>
      </c>
      <c r="G2" s="12" t="s">
        <v>9</v>
      </c>
      <c r="H2" s="12" t="s">
        <v>5</v>
      </c>
      <c r="I2" s="12" t="s">
        <v>6</v>
      </c>
      <c r="J2" s="12" t="s">
        <v>13</v>
      </c>
      <c r="K2" s="13" t="s">
        <v>7</v>
      </c>
    </row>
    <row r="3" spans="1:11" x14ac:dyDescent="0.3">
      <c r="A3" s="2">
        <v>1</v>
      </c>
      <c r="B3" t="s">
        <v>14</v>
      </c>
      <c r="C3" s="1">
        <v>6</v>
      </c>
      <c r="D3" s="2">
        <f>C3*7</f>
        <v>42</v>
      </c>
      <c r="E3" s="5">
        <f>D3*(1.025)^15</f>
        <v>60.828522992920639</v>
      </c>
      <c r="F3" s="2">
        <v>25</v>
      </c>
      <c r="G3" s="5">
        <f>E3*F3*1.05</f>
        <v>1596.7487285641669</v>
      </c>
      <c r="H3" s="4">
        <f>G3/(2*3600)</f>
        <v>0.22177065674502316</v>
      </c>
      <c r="I3" s="4">
        <f>G3/(3*3600)</f>
        <v>0.14784710449668212</v>
      </c>
    </row>
    <row r="4" spans="1:11" x14ac:dyDescent="0.3">
      <c r="A4" s="2">
        <v>2</v>
      </c>
      <c r="B4" t="s">
        <v>15</v>
      </c>
      <c r="C4" s="1">
        <v>3</v>
      </c>
      <c r="D4" s="2">
        <f t="shared" ref="D4:D45" si="0">C4*7</f>
        <v>21</v>
      </c>
      <c r="E4" s="5">
        <f>D4*(1.025)^15</f>
        <v>30.41426149646032</v>
      </c>
      <c r="F4" s="2">
        <v>25</v>
      </c>
      <c r="G4" s="5">
        <f>E4*F4*1.05</f>
        <v>798.37436428208343</v>
      </c>
      <c r="H4" s="4">
        <f t="shared" ref="H4:H45" si="1">G4/(2*3600)</f>
        <v>0.11088532837251158</v>
      </c>
      <c r="I4" s="4">
        <f t="shared" ref="I4:I45" si="2">G4/(3*3600)</f>
        <v>7.392355224834106E-2</v>
      </c>
    </row>
    <row r="5" spans="1:11" x14ac:dyDescent="0.3">
      <c r="A5" s="2">
        <v>3</v>
      </c>
      <c r="B5" t="s">
        <v>16</v>
      </c>
      <c r="C5" s="1">
        <v>3</v>
      </c>
      <c r="D5" s="2">
        <f t="shared" si="0"/>
        <v>21</v>
      </c>
      <c r="E5" s="5">
        <f t="shared" ref="E5:E61" si="3">D5*(1.025)^15</f>
        <v>30.41426149646032</v>
      </c>
      <c r="F5" s="2">
        <v>25</v>
      </c>
      <c r="G5" s="5">
        <f t="shared" ref="G5:G45" si="4">E5*F5*1.05</f>
        <v>798.37436428208343</v>
      </c>
      <c r="H5" s="4">
        <f t="shared" si="1"/>
        <v>0.11088532837251158</v>
      </c>
      <c r="I5" s="4">
        <f t="shared" si="2"/>
        <v>7.392355224834106E-2</v>
      </c>
    </row>
    <row r="6" spans="1:11" x14ac:dyDescent="0.3">
      <c r="A6" s="2">
        <v>4</v>
      </c>
      <c r="B6" t="s">
        <v>17</v>
      </c>
      <c r="C6" s="1">
        <v>6</v>
      </c>
      <c r="D6" s="2">
        <f t="shared" si="0"/>
        <v>42</v>
      </c>
      <c r="E6" s="5">
        <f t="shared" si="3"/>
        <v>60.828522992920639</v>
      </c>
      <c r="F6" s="2">
        <v>25</v>
      </c>
      <c r="G6" s="5">
        <f t="shared" si="4"/>
        <v>1596.7487285641669</v>
      </c>
      <c r="H6" s="4">
        <f t="shared" si="1"/>
        <v>0.22177065674502316</v>
      </c>
      <c r="I6" s="4">
        <f t="shared" si="2"/>
        <v>0.14784710449668212</v>
      </c>
    </row>
    <row r="7" spans="1:11" x14ac:dyDescent="0.3">
      <c r="A7" s="2">
        <v>5</v>
      </c>
      <c r="B7" t="s">
        <v>18</v>
      </c>
      <c r="C7" s="1">
        <v>6</v>
      </c>
      <c r="D7" s="2">
        <f t="shared" si="0"/>
        <v>42</v>
      </c>
      <c r="E7" s="5">
        <f t="shared" si="3"/>
        <v>60.828522992920639</v>
      </c>
      <c r="F7" s="2">
        <v>25</v>
      </c>
      <c r="G7" s="5">
        <f t="shared" si="4"/>
        <v>1596.7487285641669</v>
      </c>
      <c r="H7" s="4">
        <f t="shared" si="1"/>
        <v>0.22177065674502316</v>
      </c>
      <c r="I7" s="4">
        <f t="shared" si="2"/>
        <v>0.14784710449668212</v>
      </c>
      <c r="K7" t="s">
        <v>22</v>
      </c>
    </row>
    <row r="8" spans="1:11" x14ac:dyDescent="0.3">
      <c r="A8" s="2">
        <v>6</v>
      </c>
      <c r="B8" t="s">
        <v>19</v>
      </c>
      <c r="C8" s="1">
        <v>3</v>
      </c>
      <c r="D8" s="2">
        <f t="shared" si="0"/>
        <v>21</v>
      </c>
      <c r="E8" s="5">
        <f t="shared" si="3"/>
        <v>30.41426149646032</v>
      </c>
      <c r="F8" s="2">
        <v>25</v>
      </c>
      <c r="G8" s="5">
        <f t="shared" si="4"/>
        <v>798.37436428208343</v>
      </c>
      <c r="H8" s="4">
        <f t="shared" si="1"/>
        <v>0.11088532837251158</v>
      </c>
      <c r="I8" s="4">
        <f t="shared" si="2"/>
        <v>7.392355224834106E-2</v>
      </c>
    </row>
    <row r="9" spans="1:11" x14ac:dyDescent="0.3">
      <c r="A9" s="2">
        <v>7</v>
      </c>
      <c r="B9" t="s">
        <v>20</v>
      </c>
      <c r="C9" s="1">
        <v>4</v>
      </c>
      <c r="D9" s="2">
        <f t="shared" si="0"/>
        <v>28</v>
      </c>
      <c r="E9" s="5">
        <f t="shared" si="3"/>
        <v>40.552348661947093</v>
      </c>
      <c r="F9" s="2">
        <v>25</v>
      </c>
      <c r="G9" s="5">
        <f t="shared" si="4"/>
        <v>1064.4991523761112</v>
      </c>
      <c r="H9" s="4">
        <f t="shared" si="1"/>
        <v>0.14784710449668212</v>
      </c>
      <c r="I9" s="4">
        <f t="shared" si="2"/>
        <v>9.8564736331121408E-2</v>
      </c>
    </row>
    <row r="10" spans="1:11" x14ac:dyDescent="0.3">
      <c r="A10" s="2">
        <v>8</v>
      </c>
      <c r="B10" t="s">
        <v>21</v>
      </c>
      <c r="C10" s="1">
        <v>3</v>
      </c>
      <c r="D10" s="2">
        <f t="shared" si="0"/>
        <v>21</v>
      </c>
      <c r="E10" s="5">
        <f t="shared" si="3"/>
        <v>30.41426149646032</v>
      </c>
      <c r="F10" s="2">
        <v>25</v>
      </c>
      <c r="G10" s="5">
        <f t="shared" si="4"/>
        <v>798.37436428208343</v>
      </c>
      <c r="H10" s="4">
        <f t="shared" si="1"/>
        <v>0.11088532837251158</v>
      </c>
      <c r="I10" s="4">
        <f t="shared" si="2"/>
        <v>7.392355224834106E-2</v>
      </c>
    </row>
    <row r="11" spans="1:11" x14ac:dyDescent="0.3">
      <c r="A11" s="2">
        <v>9</v>
      </c>
      <c r="B11" t="s">
        <v>23</v>
      </c>
      <c r="C11" s="1">
        <v>5</v>
      </c>
      <c r="D11" s="2">
        <f t="shared" si="0"/>
        <v>35</v>
      </c>
      <c r="E11" s="5">
        <f t="shared" si="3"/>
        <v>50.690435827433866</v>
      </c>
      <c r="F11" s="2">
        <v>25</v>
      </c>
      <c r="G11" s="5">
        <f t="shared" si="4"/>
        <v>1330.6239404701391</v>
      </c>
      <c r="H11" s="4">
        <f t="shared" si="1"/>
        <v>0.18480888062085266</v>
      </c>
      <c r="I11" s="4">
        <f t="shared" si="2"/>
        <v>0.12320592041390177</v>
      </c>
    </row>
    <row r="12" spans="1:11" x14ac:dyDescent="0.3">
      <c r="A12" s="2">
        <v>10</v>
      </c>
      <c r="B12" t="s">
        <v>25</v>
      </c>
      <c r="C12" s="1">
        <v>4</v>
      </c>
      <c r="D12" s="2">
        <f t="shared" si="0"/>
        <v>28</v>
      </c>
      <c r="E12" s="5">
        <f t="shared" si="3"/>
        <v>40.552348661947093</v>
      </c>
      <c r="F12" s="2">
        <v>25</v>
      </c>
      <c r="G12" s="5">
        <f t="shared" si="4"/>
        <v>1064.4991523761112</v>
      </c>
      <c r="H12" s="4">
        <f t="shared" si="1"/>
        <v>0.14784710449668212</v>
      </c>
      <c r="I12" s="4">
        <f t="shared" si="2"/>
        <v>9.8564736331121408E-2</v>
      </c>
    </row>
    <row r="13" spans="1:11" x14ac:dyDescent="0.3">
      <c r="A13" s="2">
        <v>11</v>
      </c>
      <c r="B13" t="s">
        <v>24</v>
      </c>
      <c r="C13" s="1">
        <v>5</v>
      </c>
      <c r="D13" s="2">
        <f t="shared" si="0"/>
        <v>35</v>
      </c>
      <c r="E13" s="5">
        <f t="shared" si="3"/>
        <v>50.690435827433866</v>
      </c>
      <c r="F13" s="2">
        <v>25</v>
      </c>
      <c r="G13" s="5">
        <f t="shared" si="4"/>
        <v>1330.6239404701391</v>
      </c>
      <c r="H13" s="4">
        <f t="shared" si="1"/>
        <v>0.18480888062085266</v>
      </c>
      <c r="I13" s="4">
        <f t="shared" si="2"/>
        <v>0.12320592041390177</v>
      </c>
    </row>
    <row r="14" spans="1:11" x14ac:dyDescent="0.3">
      <c r="A14" s="2">
        <v>12</v>
      </c>
      <c r="B14" t="s">
        <v>26</v>
      </c>
      <c r="C14" s="1">
        <v>3</v>
      </c>
      <c r="D14" s="2">
        <f t="shared" si="0"/>
        <v>21</v>
      </c>
      <c r="E14" s="5">
        <f t="shared" si="3"/>
        <v>30.41426149646032</v>
      </c>
      <c r="F14" s="2">
        <v>25</v>
      </c>
      <c r="G14" s="5">
        <f t="shared" si="4"/>
        <v>798.37436428208343</v>
      </c>
      <c r="H14" s="4">
        <f t="shared" si="1"/>
        <v>0.11088532837251158</v>
      </c>
      <c r="I14" s="4">
        <f t="shared" si="2"/>
        <v>7.392355224834106E-2</v>
      </c>
    </row>
    <row r="15" spans="1:11" x14ac:dyDescent="0.3">
      <c r="A15" s="2">
        <v>13</v>
      </c>
      <c r="B15" t="s">
        <v>27</v>
      </c>
      <c r="C15" s="1">
        <v>3</v>
      </c>
      <c r="D15" s="2">
        <f t="shared" si="0"/>
        <v>21</v>
      </c>
      <c r="E15" s="5">
        <f t="shared" si="3"/>
        <v>30.41426149646032</v>
      </c>
      <c r="F15" s="2">
        <v>25</v>
      </c>
      <c r="G15" s="5">
        <f t="shared" si="4"/>
        <v>798.37436428208343</v>
      </c>
      <c r="H15" s="4">
        <f t="shared" si="1"/>
        <v>0.11088532837251158</v>
      </c>
      <c r="I15" s="4">
        <f t="shared" si="2"/>
        <v>7.392355224834106E-2</v>
      </c>
    </row>
    <row r="16" spans="1:11" x14ac:dyDescent="0.3">
      <c r="A16" s="2">
        <v>14</v>
      </c>
      <c r="B16" t="s">
        <v>28</v>
      </c>
      <c r="C16" s="1">
        <v>3</v>
      </c>
      <c r="D16" s="2">
        <f t="shared" si="0"/>
        <v>21</v>
      </c>
      <c r="E16" s="5">
        <f t="shared" si="3"/>
        <v>30.41426149646032</v>
      </c>
      <c r="F16" s="2">
        <v>25</v>
      </c>
      <c r="G16" s="5">
        <f t="shared" si="4"/>
        <v>798.37436428208343</v>
      </c>
      <c r="H16" s="4">
        <f t="shared" si="1"/>
        <v>0.11088532837251158</v>
      </c>
      <c r="I16" s="4">
        <f t="shared" si="2"/>
        <v>7.392355224834106E-2</v>
      </c>
    </row>
    <row r="17" spans="1:11" x14ac:dyDescent="0.3">
      <c r="A17" s="2">
        <v>15</v>
      </c>
      <c r="B17" t="s">
        <v>29</v>
      </c>
      <c r="C17" s="1">
        <v>6</v>
      </c>
      <c r="D17" s="2">
        <f t="shared" si="0"/>
        <v>42</v>
      </c>
      <c r="E17" s="5">
        <f t="shared" si="3"/>
        <v>60.828522992920639</v>
      </c>
      <c r="F17" s="2">
        <v>25</v>
      </c>
      <c r="G17" s="5">
        <f t="shared" si="4"/>
        <v>1596.7487285641669</v>
      </c>
      <c r="H17" s="4">
        <f>G17/(2*3600)</f>
        <v>0.22177065674502316</v>
      </c>
      <c r="I17" s="4">
        <f t="shared" si="2"/>
        <v>0.14784710449668212</v>
      </c>
    </row>
    <row r="18" spans="1:11" x14ac:dyDescent="0.3">
      <c r="A18" s="2">
        <v>16</v>
      </c>
      <c r="B18" t="s">
        <v>30</v>
      </c>
      <c r="C18" s="1">
        <v>7</v>
      </c>
      <c r="D18" s="2">
        <f t="shared" si="0"/>
        <v>49</v>
      </c>
      <c r="E18" s="5">
        <f t="shared" si="3"/>
        <v>70.96661015840742</v>
      </c>
      <c r="F18" s="2">
        <v>25</v>
      </c>
      <c r="G18" s="5">
        <f t="shared" si="4"/>
        <v>1862.8735166581948</v>
      </c>
      <c r="H18" s="4">
        <f t="shared" si="1"/>
        <v>0.25873243286919373</v>
      </c>
      <c r="I18" s="4">
        <f t="shared" si="2"/>
        <v>0.1724882885794625</v>
      </c>
    </row>
    <row r="19" spans="1:11" x14ac:dyDescent="0.3">
      <c r="A19" s="2">
        <v>17</v>
      </c>
      <c r="B19" t="s">
        <v>31</v>
      </c>
      <c r="C19" s="1">
        <v>4</v>
      </c>
      <c r="D19" s="2">
        <f t="shared" si="0"/>
        <v>28</v>
      </c>
      <c r="E19" s="5">
        <f t="shared" si="3"/>
        <v>40.552348661947093</v>
      </c>
      <c r="F19" s="2">
        <v>25</v>
      </c>
      <c r="G19" s="5">
        <f t="shared" si="4"/>
        <v>1064.4991523761112</v>
      </c>
      <c r="H19" s="4">
        <f t="shared" si="1"/>
        <v>0.14784710449668212</v>
      </c>
      <c r="I19" s="4">
        <f t="shared" si="2"/>
        <v>9.8564736331121408E-2</v>
      </c>
    </row>
    <row r="20" spans="1:11" x14ac:dyDescent="0.3">
      <c r="A20" s="2">
        <v>18</v>
      </c>
      <c r="B20" t="s">
        <v>32</v>
      </c>
      <c r="C20" s="1">
        <v>5</v>
      </c>
      <c r="D20" s="2">
        <f t="shared" si="0"/>
        <v>35</v>
      </c>
      <c r="E20" s="5">
        <f t="shared" si="3"/>
        <v>50.690435827433866</v>
      </c>
      <c r="F20" s="2">
        <v>25</v>
      </c>
      <c r="G20" s="5">
        <f t="shared" si="4"/>
        <v>1330.6239404701391</v>
      </c>
      <c r="H20" s="4">
        <f t="shared" si="1"/>
        <v>0.18480888062085266</v>
      </c>
      <c r="I20" s="4">
        <f t="shared" si="2"/>
        <v>0.12320592041390177</v>
      </c>
    </row>
    <row r="21" spans="1:11" x14ac:dyDescent="0.3">
      <c r="A21" s="2">
        <v>19</v>
      </c>
      <c r="B21" t="s">
        <v>74</v>
      </c>
      <c r="C21" s="1">
        <v>4</v>
      </c>
      <c r="D21" s="2">
        <f t="shared" ref="D21:D23" si="5">C21*7</f>
        <v>28</v>
      </c>
      <c r="E21" s="5">
        <f t="shared" ref="E21:E23" si="6">D21*(1.025)^15</f>
        <v>40.552348661947093</v>
      </c>
      <c r="F21" s="2">
        <v>25</v>
      </c>
      <c r="G21" s="5">
        <f t="shared" ref="G21:G23" si="7">E21*F21*1.05</f>
        <v>1064.4991523761112</v>
      </c>
      <c r="H21" s="4">
        <f t="shared" ref="H21:H23" si="8">G21/(2*3600)</f>
        <v>0.14784710449668212</v>
      </c>
      <c r="I21" s="4">
        <f t="shared" ref="I21:I23" si="9">G21/(3*3600)</f>
        <v>9.8564736331121408E-2</v>
      </c>
    </row>
    <row r="22" spans="1:11" x14ac:dyDescent="0.3">
      <c r="A22" s="2">
        <v>20</v>
      </c>
      <c r="B22" t="s">
        <v>33</v>
      </c>
      <c r="C22" s="1">
        <v>5</v>
      </c>
      <c r="D22" s="2">
        <f t="shared" si="5"/>
        <v>35</v>
      </c>
      <c r="E22" s="5">
        <f t="shared" si="6"/>
        <v>50.690435827433866</v>
      </c>
      <c r="F22" s="2">
        <v>25</v>
      </c>
      <c r="G22" s="5">
        <f t="shared" si="7"/>
        <v>1330.6239404701391</v>
      </c>
      <c r="H22" s="4">
        <f t="shared" si="8"/>
        <v>0.18480888062085266</v>
      </c>
      <c r="I22" s="4">
        <f t="shared" si="9"/>
        <v>0.12320592041390177</v>
      </c>
    </row>
    <row r="23" spans="1:11" x14ac:dyDescent="0.3">
      <c r="A23" s="2">
        <v>21</v>
      </c>
      <c r="B23" t="s">
        <v>34</v>
      </c>
      <c r="C23" s="1">
        <v>3</v>
      </c>
      <c r="D23" s="2">
        <f t="shared" si="5"/>
        <v>21</v>
      </c>
      <c r="E23" s="5">
        <f t="shared" si="6"/>
        <v>30.41426149646032</v>
      </c>
      <c r="F23" s="2">
        <v>25</v>
      </c>
      <c r="G23" s="5">
        <f t="shared" si="7"/>
        <v>798.37436428208343</v>
      </c>
      <c r="H23" s="4">
        <f t="shared" si="8"/>
        <v>0.11088532837251158</v>
      </c>
      <c r="I23" s="4">
        <f t="shared" si="9"/>
        <v>7.392355224834106E-2</v>
      </c>
    </row>
    <row r="24" spans="1:11" x14ac:dyDescent="0.3">
      <c r="A24" s="2">
        <v>22</v>
      </c>
      <c r="B24" t="s">
        <v>35</v>
      </c>
      <c r="C24" s="1">
        <v>3</v>
      </c>
      <c r="D24" s="2">
        <f t="shared" si="0"/>
        <v>21</v>
      </c>
      <c r="E24" s="5">
        <f t="shared" si="3"/>
        <v>30.41426149646032</v>
      </c>
      <c r="F24" s="2">
        <v>25</v>
      </c>
      <c r="G24" s="5">
        <f t="shared" si="4"/>
        <v>798.37436428208343</v>
      </c>
      <c r="H24" s="4">
        <f t="shared" si="1"/>
        <v>0.11088532837251158</v>
      </c>
      <c r="I24" s="4">
        <f t="shared" si="2"/>
        <v>7.392355224834106E-2</v>
      </c>
    </row>
    <row r="25" spans="1:11" x14ac:dyDescent="0.3">
      <c r="A25" s="2">
        <v>23</v>
      </c>
      <c r="B25" t="s">
        <v>37</v>
      </c>
      <c r="C25" s="1">
        <v>7</v>
      </c>
      <c r="D25" s="2">
        <f t="shared" si="0"/>
        <v>49</v>
      </c>
      <c r="E25" s="5">
        <f t="shared" si="3"/>
        <v>70.96661015840742</v>
      </c>
      <c r="F25" s="2">
        <v>25</v>
      </c>
      <c r="G25" s="5">
        <f t="shared" si="4"/>
        <v>1862.8735166581948</v>
      </c>
      <c r="H25" s="4">
        <f t="shared" si="1"/>
        <v>0.25873243286919373</v>
      </c>
      <c r="I25" s="4">
        <f t="shared" si="2"/>
        <v>0.1724882885794625</v>
      </c>
      <c r="K25" t="s">
        <v>22</v>
      </c>
    </row>
    <row r="26" spans="1:11" x14ac:dyDescent="0.3">
      <c r="A26" s="2">
        <v>24</v>
      </c>
      <c r="B26" t="s">
        <v>36</v>
      </c>
      <c r="C26" s="1">
        <v>6</v>
      </c>
      <c r="D26" s="2">
        <f t="shared" si="0"/>
        <v>42</v>
      </c>
      <c r="E26" s="5">
        <f t="shared" si="3"/>
        <v>60.828522992920639</v>
      </c>
      <c r="F26" s="2">
        <v>25</v>
      </c>
      <c r="G26" s="5">
        <f t="shared" si="4"/>
        <v>1596.7487285641669</v>
      </c>
      <c r="H26" s="4">
        <f t="shared" si="1"/>
        <v>0.22177065674502316</v>
      </c>
      <c r="I26" s="4">
        <f t="shared" si="2"/>
        <v>0.14784710449668212</v>
      </c>
    </row>
    <row r="27" spans="1:11" x14ac:dyDescent="0.3">
      <c r="A27" s="2">
        <v>25</v>
      </c>
      <c r="B27" t="s">
        <v>38</v>
      </c>
      <c r="C27" s="1">
        <v>3</v>
      </c>
      <c r="D27" s="2">
        <f t="shared" si="0"/>
        <v>21</v>
      </c>
      <c r="E27" s="5">
        <f t="shared" si="3"/>
        <v>30.41426149646032</v>
      </c>
      <c r="F27" s="2">
        <v>25</v>
      </c>
      <c r="G27" s="5">
        <f t="shared" si="4"/>
        <v>798.37436428208343</v>
      </c>
      <c r="H27" s="4">
        <f t="shared" si="1"/>
        <v>0.11088532837251158</v>
      </c>
      <c r="I27" s="4">
        <f t="shared" si="2"/>
        <v>7.392355224834106E-2</v>
      </c>
    </row>
    <row r="28" spans="1:11" x14ac:dyDescent="0.3">
      <c r="A28" s="2">
        <v>26</v>
      </c>
      <c r="B28" t="s">
        <v>71</v>
      </c>
      <c r="C28" s="1">
        <v>3</v>
      </c>
      <c r="D28" s="2">
        <f t="shared" ref="D28" si="10">C28*7</f>
        <v>21</v>
      </c>
      <c r="E28" s="5">
        <f t="shared" ref="E28" si="11">D28*(1.025)^15</f>
        <v>30.41426149646032</v>
      </c>
      <c r="F28" s="2">
        <v>25</v>
      </c>
      <c r="G28" s="5">
        <f t="shared" ref="G28" si="12">E28*F28*1.05</f>
        <v>798.37436428208343</v>
      </c>
      <c r="H28" s="4">
        <f t="shared" ref="H28" si="13">G28/(2*3600)</f>
        <v>0.11088532837251158</v>
      </c>
      <c r="I28" s="4">
        <f t="shared" ref="I28" si="14">G28/(3*3600)</f>
        <v>7.392355224834106E-2</v>
      </c>
    </row>
    <row r="29" spans="1:11" x14ac:dyDescent="0.3">
      <c r="A29" s="2">
        <v>27</v>
      </c>
      <c r="B29" t="s">
        <v>39</v>
      </c>
      <c r="C29" s="1">
        <v>6</v>
      </c>
      <c r="D29" s="2">
        <f t="shared" si="0"/>
        <v>42</v>
      </c>
      <c r="E29" s="5">
        <f t="shared" si="3"/>
        <v>60.828522992920639</v>
      </c>
      <c r="F29" s="2">
        <v>25</v>
      </c>
      <c r="G29" s="5">
        <f t="shared" si="4"/>
        <v>1596.7487285641669</v>
      </c>
      <c r="H29" s="4">
        <f t="shared" si="1"/>
        <v>0.22177065674502316</v>
      </c>
      <c r="I29" s="4">
        <f t="shared" si="2"/>
        <v>0.14784710449668212</v>
      </c>
    </row>
    <row r="30" spans="1:11" x14ac:dyDescent="0.3">
      <c r="A30" s="2">
        <v>28</v>
      </c>
      <c r="B30" t="s">
        <v>40</v>
      </c>
      <c r="C30" s="1">
        <v>5</v>
      </c>
      <c r="D30" s="2">
        <f t="shared" si="0"/>
        <v>35</v>
      </c>
      <c r="E30" s="5">
        <f t="shared" si="3"/>
        <v>50.690435827433866</v>
      </c>
      <c r="F30" s="2">
        <v>25</v>
      </c>
      <c r="G30" s="5">
        <f t="shared" si="4"/>
        <v>1330.6239404701391</v>
      </c>
      <c r="H30" s="4">
        <f t="shared" si="1"/>
        <v>0.18480888062085266</v>
      </c>
      <c r="I30" s="4">
        <f t="shared" si="2"/>
        <v>0.12320592041390177</v>
      </c>
    </row>
    <row r="31" spans="1:11" x14ac:dyDescent="0.3">
      <c r="A31" s="2">
        <v>29</v>
      </c>
      <c r="B31" t="s">
        <v>53</v>
      </c>
      <c r="C31" s="1">
        <v>7</v>
      </c>
      <c r="D31" s="2">
        <f t="shared" si="0"/>
        <v>49</v>
      </c>
      <c r="E31" s="5">
        <f t="shared" si="3"/>
        <v>70.96661015840742</v>
      </c>
      <c r="F31" s="2">
        <v>25</v>
      </c>
      <c r="G31" s="5">
        <f t="shared" si="4"/>
        <v>1862.8735166581948</v>
      </c>
      <c r="H31" s="4">
        <f t="shared" si="1"/>
        <v>0.25873243286919373</v>
      </c>
      <c r="I31" s="4">
        <f t="shared" si="2"/>
        <v>0.1724882885794625</v>
      </c>
      <c r="K31" t="s">
        <v>72</v>
      </c>
    </row>
    <row r="32" spans="1:11" x14ac:dyDescent="0.3">
      <c r="A32" s="2">
        <v>30</v>
      </c>
      <c r="B32" t="s">
        <v>54</v>
      </c>
      <c r="C32" s="1">
        <v>3</v>
      </c>
      <c r="D32" s="2">
        <f t="shared" si="0"/>
        <v>21</v>
      </c>
      <c r="E32" s="5">
        <f t="shared" si="3"/>
        <v>30.41426149646032</v>
      </c>
      <c r="F32" s="2">
        <v>25</v>
      </c>
      <c r="G32" s="5">
        <f t="shared" si="4"/>
        <v>798.37436428208343</v>
      </c>
      <c r="H32" s="4">
        <f t="shared" si="1"/>
        <v>0.11088532837251158</v>
      </c>
      <c r="I32" s="4">
        <f t="shared" si="2"/>
        <v>7.392355224834106E-2</v>
      </c>
    </row>
    <row r="33" spans="1:11" x14ac:dyDescent="0.3">
      <c r="A33" s="2">
        <v>31</v>
      </c>
      <c r="B33" t="s">
        <v>55</v>
      </c>
      <c r="C33" s="1">
        <v>5</v>
      </c>
      <c r="D33" s="2">
        <f t="shared" si="0"/>
        <v>35</v>
      </c>
      <c r="E33" s="5">
        <f t="shared" si="3"/>
        <v>50.690435827433866</v>
      </c>
      <c r="F33" s="2">
        <v>25</v>
      </c>
      <c r="G33" s="5">
        <f t="shared" si="4"/>
        <v>1330.6239404701391</v>
      </c>
      <c r="H33" s="4">
        <f t="shared" si="1"/>
        <v>0.18480888062085266</v>
      </c>
      <c r="I33" s="4">
        <f t="shared" si="2"/>
        <v>0.12320592041390177</v>
      </c>
    </row>
    <row r="34" spans="1:11" x14ac:dyDescent="0.3">
      <c r="A34" s="2">
        <v>32</v>
      </c>
      <c r="B34" t="s">
        <v>56</v>
      </c>
      <c r="C34" s="1">
        <v>5</v>
      </c>
      <c r="D34" s="2">
        <f t="shared" si="0"/>
        <v>35</v>
      </c>
      <c r="E34" s="5">
        <f t="shared" si="3"/>
        <v>50.690435827433866</v>
      </c>
      <c r="F34" s="2">
        <v>25</v>
      </c>
      <c r="G34" s="5">
        <f t="shared" si="4"/>
        <v>1330.6239404701391</v>
      </c>
      <c r="H34" s="4">
        <f t="shared" si="1"/>
        <v>0.18480888062085266</v>
      </c>
      <c r="I34" s="4">
        <f t="shared" si="2"/>
        <v>0.12320592041390177</v>
      </c>
    </row>
    <row r="35" spans="1:11" x14ac:dyDescent="0.3">
      <c r="A35" s="2">
        <v>33</v>
      </c>
      <c r="B35" t="s">
        <v>57</v>
      </c>
      <c r="C35" s="1">
        <v>6</v>
      </c>
      <c r="D35" s="2">
        <f t="shared" si="0"/>
        <v>42</v>
      </c>
      <c r="E35" s="5">
        <f t="shared" si="3"/>
        <v>60.828522992920639</v>
      </c>
      <c r="F35" s="2">
        <v>25</v>
      </c>
      <c r="G35" s="5">
        <f t="shared" si="4"/>
        <v>1596.7487285641669</v>
      </c>
      <c r="H35" s="4">
        <f t="shared" si="1"/>
        <v>0.22177065674502316</v>
      </c>
      <c r="I35" s="4">
        <f t="shared" si="2"/>
        <v>0.14784710449668212</v>
      </c>
    </row>
    <row r="36" spans="1:11" x14ac:dyDescent="0.3">
      <c r="A36" s="2">
        <v>34</v>
      </c>
      <c r="B36" t="s">
        <v>41</v>
      </c>
      <c r="C36" s="1">
        <v>3</v>
      </c>
      <c r="D36" s="2">
        <f t="shared" si="0"/>
        <v>21</v>
      </c>
      <c r="E36" s="5">
        <f t="shared" si="3"/>
        <v>30.41426149646032</v>
      </c>
      <c r="F36" s="2">
        <v>25</v>
      </c>
      <c r="G36" s="5">
        <f t="shared" si="4"/>
        <v>798.37436428208343</v>
      </c>
      <c r="H36" s="4">
        <f t="shared" si="1"/>
        <v>0.11088532837251158</v>
      </c>
      <c r="I36" s="4">
        <f t="shared" si="2"/>
        <v>7.392355224834106E-2</v>
      </c>
    </row>
    <row r="37" spans="1:11" x14ac:dyDescent="0.3">
      <c r="A37" s="2">
        <v>35</v>
      </c>
      <c r="B37" t="s">
        <v>42</v>
      </c>
      <c r="C37" s="1">
        <v>7</v>
      </c>
      <c r="D37" s="2">
        <f t="shared" si="0"/>
        <v>49</v>
      </c>
      <c r="E37" s="5">
        <f t="shared" si="3"/>
        <v>70.96661015840742</v>
      </c>
      <c r="F37" s="2">
        <v>25</v>
      </c>
      <c r="G37" s="5">
        <f t="shared" si="4"/>
        <v>1862.8735166581948</v>
      </c>
      <c r="H37" s="4">
        <f t="shared" si="1"/>
        <v>0.25873243286919373</v>
      </c>
      <c r="I37" s="4">
        <f t="shared" si="2"/>
        <v>0.1724882885794625</v>
      </c>
    </row>
    <row r="38" spans="1:11" x14ac:dyDescent="0.3">
      <c r="A38" s="2">
        <v>36</v>
      </c>
      <c r="B38" t="s">
        <v>43</v>
      </c>
      <c r="C38" s="1">
        <v>4</v>
      </c>
      <c r="D38" s="2">
        <f t="shared" si="0"/>
        <v>28</v>
      </c>
      <c r="E38" s="5">
        <f t="shared" si="3"/>
        <v>40.552348661947093</v>
      </c>
      <c r="F38" s="2">
        <v>25</v>
      </c>
      <c r="G38" s="5">
        <f t="shared" si="4"/>
        <v>1064.4991523761112</v>
      </c>
      <c r="H38" s="4">
        <f t="shared" si="1"/>
        <v>0.14784710449668212</v>
      </c>
      <c r="I38" s="4">
        <f t="shared" si="2"/>
        <v>9.8564736331121408E-2</v>
      </c>
    </row>
    <row r="39" spans="1:11" x14ac:dyDescent="0.3">
      <c r="A39" s="2">
        <v>37</v>
      </c>
      <c r="B39" t="s">
        <v>44</v>
      </c>
      <c r="C39" s="1">
        <v>4</v>
      </c>
      <c r="D39" s="2">
        <f t="shared" si="0"/>
        <v>28</v>
      </c>
      <c r="E39" s="5">
        <f t="shared" si="3"/>
        <v>40.552348661947093</v>
      </c>
      <c r="F39" s="2">
        <v>25</v>
      </c>
      <c r="G39" s="5">
        <f t="shared" si="4"/>
        <v>1064.4991523761112</v>
      </c>
      <c r="H39" s="4">
        <f t="shared" si="1"/>
        <v>0.14784710449668212</v>
      </c>
      <c r="I39" s="4">
        <f t="shared" si="2"/>
        <v>9.8564736331121408E-2</v>
      </c>
    </row>
    <row r="40" spans="1:11" x14ac:dyDescent="0.3">
      <c r="A40" s="2">
        <v>38</v>
      </c>
      <c r="B40" t="s">
        <v>45</v>
      </c>
      <c r="C40" s="1">
        <v>4</v>
      </c>
      <c r="D40" s="2">
        <f t="shared" si="0"/>
        <v>28</v>
      </c>
      <c r="E40" s="5">
        <f t="shared" si="3"/>
        <v>40.552348661947093</v>
      </c>
      <c r="F40" s="2">
        <v>25</v>
      </c>
      <c r="G40" s="5">
        <f t="shared" si="4"/>
        <v>1064.4991523761112</v>
      </c>
      <c r="H40" s="4">
        <f t="shared" si="1"/>
        <v>0.14784710449668212</v>
      </c>
      <c r="I40" s="4">
        <f t="shared" si="2"/>
        <v>9.8564736331121408E-2</v>
      </c>
    </row>
    <row r="41" spans="1:11" x14ac:dyDescent="0.3">
      <c r="A41" s="2">
        <v>39</v>
      </c>
      <c r="B41" t="s">
        <v>46</v>
      </c>
      <c r="C41" s="1">
        <v>3</v>
      </c>
      <c r="D41" s="2">
        <f t="shared" si="0"/>
        <v>21</v>
      </c>
      <c r="E41" s="5">
        <f t="shared" si="3"/>
        <v>30.41426149646032</v>
      </c>
      <c r="F41" s="2">
        <v>25</v>
      </c>
      <c r="G41" s="5">
        <f t="shared" si="4"/>
        <v>798.37436428208343</v>
      </c>
      <c r="H41" s="4">
        <f t="shared" si="1"/>
        <v>0.11088532837251158</v>
      </c>
      <c r="I41" s="4">
        <f t="shared" si="2"/>
        <v>7.392355224834106E-2</v>
      </c>
    </row>
    <row r="42" spans="1:11" x14ac:dyDescent="0.3">
      <c r="A42" s="2">
        <v>40</v>
      </c>
      <c r="B42" t="s">
        <v>47</v>
      </c>
      <c r="C42" s="1">
        <v>3</v>
      </c>
      <c r="D42" s="2">
        <f t="shared" si="0"/>
        <v>21</v>
      </c>
      <c r="E42" s="5">
        <f t="shared" si="3"/>
        <v>30.41426149646032</v>
      </c>
      <c r="F42" s="2">
        <v>25</v>
      </c>
      <c r="G42" s="5">
        <f t="shared" si="4"/>
        <v>798.37436428208343</v>
      </c>
      <c r="H42" s="4">
        <f t="shared" si="1"/>
        <v>0.11088532837251158</v>
      </c>
      <c r="I42" s="4">
        <f t="shared" si="2"/>
        <v>7.392355224834106E-2</v>
      </c>
    </row>
    <row r="43" spans="1:11" x14ac:dyDescent="0.3">
      <c r="A43" s="2">
        <v>41</v>
      </c>
      <c r="B43" t="s">
        <v>49</v>
      </c>
      <c r="C43" s="1">
        <v>3</v>
      </c>
      <c r="D43" s="2">
        <f t="shared" si="0"/>
        <v>21</v>
      </c>
      <c r="E43" s="5">
        <f t="shared" si="3"/>
        <v>30.41426149646032</v>
      </c>
      <c r="F43" s="2">
        <v>25</v>
      </c>
      <c r="G43" s="5">
        <f t="shared" si="4"/>
        <v>798.37436428208343</v>
      </c>
      <c r="H43" s="4">
        <f t="shared" si="1"/>
        <v>0.11088532837251158</v>
      </c>
      <c r="I43" s="4">
        <f t="shared" si="2"/>
        <v>7.392355224834106E-2</v>
      </c>
    </row>
    <row r="44" spans="1:11" x14ac:dyDescent="0.3">
      <c r="A44" s="2">
        <v>42</v>
      </c>
      <c r="B44" t="s">
        <v>48</v>
      </c>
      <c r="C44" s="1">
        <v>3</v>
      </c>
      <c r="D44" s="2">
        <f t="shared" si="0"/>
        <v>21</v>
      </c>
      <c r="E44" s="5">
        <f t="shared" si="3"/>
        <v>30.41426149646032</v>
      </c>
      <c r="F44" s="2">
        <v>25</v>
      </c>
      <c r="G44" s="5">
        <f t="shared" si="4"/>
        <v>798.37436428208343</v>
      </c>
      <c r="H44" s="4">
        <f t="shared" si="1"/>
        <v>0.11088532837251158</v>
      </c>
      <c r="I44" s="4">
        <f t="shared" si="2"/>
        <v>7.392355224834106E-2</v>
      </c>
    </row>
    <row r="45" spans="1:11" x14ac:dyDescent="0.3">
      <c r="A45" s="2">
        <v>43</v>
      </c>
      <c r="B45" t="s">
        <v>50</v>
      </c>
      <c r="C45" s="1">
        <v>4</v>
      </c>
      <c r="D45" s="2">
        <f t="shared" si="0"/>
        <v>28</v>
      </c>
      <c r="E45" s="5">
        <f t="shared" si="3"/>
        <v>40.552348661947093</v>
      </c>
      <c r="F45" s="2">
        <v>25</v>
      </c>
      <c r="G45" s="5">
        <f t="shared" si="4"/>
        <v>1064.4991523761112</v>
      </c>
      <c r="H45" s="4">
        <f t="shared" si="1"/>
        <v>0.14784710449668212</v>
      </c>
      <c r="I45" s="4">
        <f t="shared" si="2"/>
        <v>9.8564736331121408E-2</v>
      </c>
    </row>
    <row r="46" spans="1:11" x14ac:dyDescent="0.3">
      <c r="A46" s="2">
        <v>44</v>
      </c>
      <c r="B46" t="s">
        <v>51</v>
      </c>
      <c r="C46" s="1">
        <v>4</v>
      </c>
      <c r="D46" s="2">
        <f t="shared" ref="D46:D61" si="15">C46*7</f>
        <v>28</v>
      </c>
      <c r="E46" s="5">
        <f t="shared" si="3"/>
        <v>40.552348661947093</v>
      </c>
      <c r="F46" s="2">
        <v>25</v>
      </c>
      <c r="G46" s="5">
        <f t="shared" ref="G46:G61" si="16">E46*F46*1.05</f>
        <v>1064.4991523761112</v>
      </c>
      <c r="H46" s="4">
        <f t="shared" ref="H46:H61" si="17">G46/(2*3600)</f>
        <v>0.14784710449668212</v>
      </c>
      <c r="I46" s="4">
        <f t="shared" ref="I46:I61" si="18">G46/(3*3600)</f>
        <v>9.8564736331121408E-2</v>
      </c>
      <c r="K46" t="s">
        <v>22</v>
      </c>
    </row>
    <row r="47" spans="1:11" x14ac:dyDescent="0.3">
      <c r="A47" s="2">
        <v>45</v>
      </c>
      <c r="B47" t="s">
        <v>52</v>
      </c>
      <c r="C47" s="1">
        <v>3</v>
      </c>
      <c r="D47" s="2">
        <f t="shared" si="15"/>
        <v>21</v>
      </c>
      <c r="E47" s="5">
        <f t="shared" si="3"/>
        <v>30.41426149646032</v>
      </c>
      <c r="F47" s="2">
        <v>25</v>
      </c>
      <c r="G47" s="5">
        <f t="shared" si="16"/>
        <v>798.37436428208343</v>
      </c>
      <c r="H47" s="4">
        <f t="shared" si="17"/>
        <v>0.11088532837251158</v>
      </c>
      <c r="I47" s="4">
        <f t="shared" si="18"/>
        <v>7.392355224834106E-2</v>
      </c>
    </row>
    <row r="48" spans="1:11" x14ac:dyDescent="0.3">
      <c r="A48" s="2">
        <v>46</v>
      </c>
      <c r="B48" t="s">
        <v>58</v>
      </c>
      <c r="C48" s="1">
        <v>4</v>
      </c>
      <c r="D48" s="2">
        <f t="shared" si="15"/>
        <v>28</v>
      </c>
      <c r="E48" s="5">
        <f t="shared" si="3"/>
        <v>40.552348661947093</v>
      </c>
      <c r="F48" s="2">
        <v>25</v>
      </c>
      <c r="G48" s="5">
        <f t="shared" si="16"/>
        <v>1064.4991523761112</v>
      </c>
      <c r="H48" s="4">
        <f t="shared" si="17"/>
        <v>0.14784710449668212</v>
      </c>
      <c r="I48" s="4">
        <f t="shared" si="18"/>
        <v>9.8564736331121408E-2</v>
      </c>
    </row>
    <row r="49" spans="1:11" x14ac:dyDescent="0.3">
      <c r="A49" s="2">
        <v>47</v>
      </c>
      <c r="B49" t="s">
        <v>59</v>
      </c>
      <c r="C49" s="1">
        <v>6</v>
      </c>
      <c r="D49" s="2">
        <f t="shared" si="15"/>
        <v>42</v>
      </c>
      <c r="E49" s="5">
        <f t="shared" si="3"/>
        <v>60.828522992920639</v>
      </c>
      <c r="F49" s="2">
        <v>25</v>
      </c>
      <c r="G49" s="5">
        <f t="shared" si="16"/>
        <v>1596.7487285641669</v>
      </c>
      <c r="H49" s="4">
        <f t="shared" si="17"/>
        <v>0.22177065674502316</v>
      </c>
      <c r="I49" s="4">
        <f t="shared" si="18"/>
        <v>0.14784710449668212</v>
      </c>
    </row>
    <row r="50" spans="1:11" x14ac:dyDescent="0.3">
      <c r="A50" s="2">
        <v>48</v>
      </c>
      <c r="B50" t="s">
        <v>60</v>
      </c>
      <c r="C50" s="1">
        <v>4</v>
      </c>
      <c r="D50" s="2">
        <f t="shared" si="15"/>
        <v>28</v>
      </c>
      <c r="E50" s="5">
        <f t="shared" si="3"/>
        <v>40.552348661947093</v>
      </c>
      <c r="F50" s="2">
        <v>25</v>
      </c>
      <c r="G50" s="5">
        <f t="shared" si="16"/>
        <v>1064.4991523761112</v>
      </c>
      <c r="H50" s="4">
        <f t="shared" si="17"/>
        <v>0.14784710449668212</v>
      </c>
      <c r="I50" s="4">
        <f t="shared" si="18"/>
        <v>9.8564736331121408E-2</v>
      </c>
    </row>
    <row r="51" spans="1:11" x14ac:dyDescent="0.3">
      <c r="A51" s="2">
        <v>49</v>
      </c>
      <c r="B51" t="s">
        <v>73</v>
      </c>
      <c r="C51" s="1">
        <v>4</v>
      </c>
      <c r="D51" s="2">
        <f t="shared" ref="D51" si="19">C51*7</f>
        <v>28</v>
      </c>
      <c r="E51" s="5">
        <f t="shared" ref="E51" si="20">D51*(1.025)^15</f>
        <v>40.552348661947093</v>
      </c>
      <c r="F51" s="2">
        <v>25</v>
      </c>
      <c r="G51" s="5">
        <f t="shared" ref="G51" si="21">E51*F51*1.05</f>
        <v>1064.4991523761112</v>
      </c>
      <c r="H51" s="4">
        <f t="shared" ref="H51" si="22">G51/(2*3600)</f>
        <v>0.14784710449668212</v>
      </c>
      <c r="I51" s="4">
        <f t="shared" ref="I51" si="23">G51/(3*3600)</f>
        <v>9.8564736331121408E-2</v>
      </c>
    </row>
    <row r="52" spans="1:11" x14ac:dyDescent="0.3">
      <c r="A52" s="2">
        <v>50</v>
      </c>
      <c r="B52" t="s">
        <v>61</v>
      </c>
      <c r="C52" s="1">
        <v>5</v>
      </c>
      <c r="D52" s="2">
        <f t="shared" si="15"/>
        <v>35</v>
      </c>
      <c r="E52" s="5">
        <f t="shared" si="3"/>
        <v>50.690435827433866</v>
      </c>
      <c r="F52" s="2">
        <v>25</v>
      </c>
      <c r="G52" s="5">
        <f t="shared" si="16"/>
        <v>1330.6239404701391</v>
      </c>
      <c r="H52" s="4">
        <f t="shared" si="17"/>
        <v>0.18480888062085266</v>
      </c>
      <c r="I52" s="4">
        <f t="shared" si="18"/>
        <v>0.12320592041390177</v>
      </c>
    </row>
    <row r="53" spans="1:11" x14ac:dyDescent="0.3">
      <c r="A53" s="2">
        <v>51</v>
      </c>
      <c r="B53" t="s">
        <v>62</v>
      </c>
      <c r="C53" s="1">
        <v>4</v>
      </c>
      <c r="D53" s="2">
        <f t="shared" si="15"/>
        <v>28</v>
      </c>
      <c r="E53" s="5">
        <f t="shared" si="3"/>
        <v>40.552348661947093</v>
      </c>
      <c r="F53" s="2">
        <v>25</v>
      </c>
      <c r="G53" s="5">
        <f t="shared" si="16"/>
        <v>1064.4991523761112</v>
      </c>
      <c r="H53" s="4">
        <f t="shared" si="17"/>
        <v>0.14784710449668212</v>
      </c>
      <c r="I53" s="4">
        <f t="shared" si="18"/>
        <v>9.8564736331121408E-2</v>
      </c>
      <c r="K53" t="s">
        <v>22</v>
      </c>
    </row>
    <row r="54" spans="1:11" x14ac:dyDescent="0.3">
      <c r="A54" s="2">
        <v>52</v>
      </c>
      <c r="B54" t="s">
        <v>63</v>
      </c>
      <c r="C54" s="1">
        <v>5</v>
      </c>
      <c r="D54" s="2">
        <f t="shared" si="15"/>
        <v>35</v>
      </c>
      <c r="E54" s="5">
        <f t="shared" si="3"/>
        <v>50.690435827433866</v>
      </c>
      <c r="F54" s="2">
        <v>25</v>
      </c>
      <c r="G54" s="5">
        <f t="shared" si="16"/>
        <v>1330.6239404701391</v>
      </c>
      <c r="H54" s="4">
        <f t="shared" si="17"/>
        <v>0.18480888062085266</v>
      </c>
      <c r="I54" s="4">
        <f t="shared" si="18"/>
        <v>0.12320592041390177</v>
      </c>
    </row>
    <row r="55" spans="1:11" x14ac:dyDescent="0.3">
      <c r="A55" s="2">
        <v>53</v>
      </c>
      <c r="B55" t="s">
        <v>64</v>
      </c>
      <c r="C55" s="1">
        <v>4</v>
      </c>
      <c r="D55" s="2">
        <f t="shared" si="15"/>
        <v>28</v>
      </c>
      <c r="E55" s="5">
        <f t="shared" si="3"/>
        <v>40.552348661947093</v>
      </c>
      <c r="F55" s="2">
        <v>25</v>
      </c>
      <c r="G55" s="5">
        <f t="shared" si="16"/>
        <v>1064.4991523761112</v>
      </c>
      <c r="H55" s="4">
        <f t="shared" si="17"/>
        <v>0.14784710449668212</v>
      </c>
      <c r="I55" s="4">
        <f t="shared" si="18"/>
        <v>9.8564736331121408E-2</v>
      </c>
    </row>
    <row r="56" spans="1:11" x14ac:dyDescent="0.3">
      <c r="A56" s="2">
        <v>54</v>
      </c>
      <c r="B56" t="s">
        <v>65</v>
      </c>
      <c r="C56" s="1">
        <v>4</v>
      </c>
      <c r="D56" s="2">
        <f t="shared" si="15"/>
        <v>28</v>
      </c>
      <c r="E56" s="5">
        <f t="shared" si="3"/>
        <v>40.552348661947093</v>
      </c>
      <c r="F56" s="2">
        <v>25</v>
      </c>
      <c r="G56" s="5">
        <f t="shared" si="16"/>
        <v>1064.4991523761112</v>
      </c>
      <c r="H56" s="4">
        <f t="shared" si="17"/>
        <v>0.14784710449668212</v>
      </c>
      <c r="I56" s="4">
        <f t="shared" si="18"/>
        <v>9.8564736331121408E-2</v>
      </c>
    </row>
    <row r="57" spans="1:11" x14ac:dyDescent="0.3">
      <c r="A57" s="2">
        <v>55</v>
      </c>
      <c r="B57" t="s">
        <v>66</v>
      </c>
      <c r="C57" s="1">
        <v>3</v>
      </c>
      <c r="D57" s="2">
        <f t="shared" si="15"/>
        <v>21</v>
      </c>
      <c r="E57" s="5">
        <f t="shared" si="3"/>
        <v>30.41426149646032</v>
      </c>
      <c r="F57" s="2">
        <v>25</v>
      </c>
      <c r="G57" s="5">
        <f t="shared" si="16"/>
        <v>798.37436428208343</v>
      </c>
      <c r="H57" s="4">
        <f t="shared" si="17"/>
        <v>0.11088532837251158</v>
      </c>
      <c r="I57" s="4">
        <f t="shared" si="18"/>
        <v>7.392355224834106E-2</v>
      </c>
    </row>
    <row r="58" spans="1:11" x14ac:dyDescent="0.3">
      <c r="A58" s="2">
        <v>56</v>
      </c>
      <c r="B58" t="s">
        <v>67</v>
      </c>
      <c r="C58" s="1">
        <v>3</v>
      </c>
      <c r="D58" s="2">
        <f t="shared" si="15"/>
        <v>21</v>
      </c>
      <c r="E58" s="5">
        <f t="shared" si="3"/>
        <v>30.41426149646032</v>
      </c>
      <c r="F58" s="2">
        <v>25</v>
      </c>
      <c r="G58" s="5">
        <f t="shared" si="16"/>
        <v>798.37436428208343</v>
      </c>
      <c r="H58" s="4">
        <f t="shared" si="17"/>
        <v>0.11088532837251158</v>
      </c>
      <c r="I58" s="4">
        <f t="shared" si="18"/>
        <v>7.392355224834106E-2</v>
      </c>
    </row>
    <row r="59" spans="1:11" x14ac:dyDescent="0.3">
      <c r="A59" s="2">
        <v>57</v>
      </c>
      <c r="B59" t="s">
        <v>68</v>
      </c>
      <c r="C59" s="1">
        <v>5</v>
      </c>
      <c r="D59" s="2">
        <f t="shared" si="15"/>
        <v>35</v>
      </c>
      <c r="E59" s="5">
        <f t="shared" si="3"/>
        <v>50.690435827433866</v>
      </c>
      <c r="F59" s="2">
        <v>25</v>
      </c>
      <c r="G59" s="5">
        <f t="shared" si="16"/>
        <v>1330.6239404701391</v>
      </c>
      <c r="H59" s="4">
        <f t="shared" si="17"/>
        <v>0.18480888062085266</v>
      </c>
      <c r="I59" s="4">
        <f t="shared" si="18"/>
        <v>0.12320592041390177</v>
      </c>
    </row>
    <row r="60" spans="1:11" x14ac:dyDescent="0.3">
      <c r="A60" s="2">
        <v>58</v>
      </c>
      <c r="B60" t="s">
        <v>69</v>
      </c>
      <c r="C60" s="1">
        <v>3</v>
      </c>
      <c r="D60" s="2">
        <f t="shared" si="15"/>
        <v>21</v>
      </c>
      <c r="E60" s="5">
        <f t="shared" si="3"/>
        <v>30.41426149646032</v>
      </c>
      <c r="F60" s="2">
        <v>25</v>
      </c>
      <c r="G60" s="5">
        <f t="shared" si="16"/>
        <v>798.37436428208343</v>
      </c>
      <c r="H60" s="4">
        <f t="shared" si="17"/>
        <v>0.11088532837251158</v>
      </c>
      <c r="I60" s="4">
        <f t="shared" si="18"/>
        <v>7.392355224834106E-2</v>
      </c>
    </row>
    <row r="61" spans="1:11" x14ac:dyDescent="0.3">
      <c r="A61" s="2">
        <v>59</v>
      </c>
      <c r="B61" t="s">
        <v>70</v>
      </c>
      <c r="C61" s="1">
        <v>6</v>
      </c>
      <c r="D61" s="2">
        <f t="shared" si="15"/>
        <v>42</v>
      </c>
      <c r="E61" s="5">
        <f t="shared" si="3"/>
        <v>60.828522992920639</v>
      </c>
      <c r="F61" s="2">
        <v>25</v>
      </c>
      <c r="G61" s="5">
        <f t="shared" si="16"/>
        <v>1596.7487285641669</v>
      </c>
      <c r="H61" s="4">
        <f t="shared" si="17"/>
        <v>0.22177065674502316</v>
      </c>
      <c r="I61" s="4">
        <f t="shared" si="18"/>
        <v>0.14784710449668212</v>
      </c>
    </row>
    <row r="62" spans="1:11" x14ac:dyDescent="0.3">
      <c r="A62" s="2"/>
      <c r="D62" s="2"/>
      <c r="E62" s="5"/>
      <c r="F62" s="2"/>
      <c r="G62" s="5"/>
      <c r="H62" s="4"/>
      <c r="I62" s="4"/>
    </row>
    <row r="63" spans="1:11" x14ac:dyDescent="0.3">
      <c r="A63" s="2"/>
      <c r="D63" s="2"/>
      <c r="E63" s="5"/>
      <c r="F63" s="2"/>
      <c r="G63" s="5"/>
      <c r="H63" s="4"/>
      <c r="I63" s="4"/>
    </row>
    <row r="64" spans="1:11" x14ac:dyDescent="0.3">
      <c r="A64" s="22" t="s">
        <v>8</v>
      </c>
      <c r="B64" s="22"/>
      <c r="C64" s="3">
        <f t="shared" ref="C64:I64" si="24">SUM(C3:C63)</f>
        <v>255</v>
      </c>
      <c r="D64" s="6">
        <f t="shared" si="24"/>
        <v>1785</v>
      </c>
      <c r="E64" s="6">
        <f t="shared" si="24"/>
        <v>2585.212227199127</v>
      </c>
      <c r="F64" s="6">
        <v>25</v>
      </c>
      <c r="G64" s="10">
        <f t="shared" si="24"/>
        <v>67861.820963977138</v>
      </c>
      <c r="H64" s="6">
        <f t="shared" si="24"/>
        <v>9.4252529116634864</v>
      </c>
      <c r="I64" s="6">
        <f t="shared" si="24"/>
        <v>6.2835019411089865</v>
      </c>
    </row>
    <row r="65" spans="1:9" x14ac:dyDescent="0.3">
      <c r="A65" s="3"/>
      <c r="B65" s="3"/>
      <c r="C65" s="3"/>
      <c r="D65" s="6"/>
      <c r="E65" s="6"/>
      <c r="F65" s="6"/>
      <c r="G65" s="6"/>
      <c r="H65" s="6"/>
      <c r="I65" s="6"/>
    </row>
    <row r="66" spans="1:9" ht="15" thickBot="1" x14ac:dyDescent="0.35">
      <c r="A66" s="3"/>
      <c r="B66" s="3"/>
      <c r="C66" s="3"/>
      <c r="D66" s="6"/>
      <c r="E66" s="6"/>
      <c r="F66" s="6"/>
      <c r="G66" s="6"/>
      <c r="H66" s="6"/>
      <c r="I66" s="6"/>
    </row>
    <row r="67" spans="1:9" x14ac:dyDescent="0.3">
      <c r="H67" s="23" t="s">
        <v>10</v>
      </c>
      <c r="I67" s="24"/>
    </row>
    <row r="68" spans="1:9" x14ac:dyDescent="0.3">
      <c r="H68" s="15" t="s">
        <v>79</v>
      </c>
      <c r="I68" s="16" t="s">
        <v>76</v>
      </c>
    </row>
    <row r="69" spans="1:9" x14ac:dyDescent="0.3">
      <c r="C69" s="9" t="s">
        <v>11</v>
      </c>
      <c r="G69" t="s">
        <v>75</v>
      </c>
      <c r="H69" s="17" t="s">
        <v>78</v>
      </c>
      <c r="I69" s="19">
        <f>G64/8/1000</f>
        <v>8.4827276204971422</v>
      </c>
    </row>
    <row r="70" spans="1:9" ht="15" thickBot="1" x14ac:dyDescent="0.35">
      <c r="C70" s="8" t="s">
        <v>10</v>
      </c>
      <c r="E70" s="7">
        <f>G64/(8*60*60)</f>
        <v>2.3563132279158729</v>
      </c>
      <c r="G70" s="7">
        <f>E70*3*3600</f>
        <v>25448.182861491427</v>
      </c>
      <c r="H70" s="18" t="s">
        <v>77</v>
      </c>
      <c r="I70" s="20">
        <f>G64/7/1000</f>
        <v>9.6945458519967342</v>
      </c>
    </row>
    <row r="71" spans="1:9" x14ac:dyDescent="0.3">
      <c r="G71" s="7">
        <f>E70*4*3600</f>
        <v>33930.910481988569</v>
      </c>
    </row>
    <row r="72" spans="1:9" x14ac:dyDescent="0.3">
      <c r="C72" s="9"/>
      <c r="E72" s="11"/>
      <c r="G72" s="14">
        <f>G71*2</f>
        <v>67861.820963977138</v>
      </c>
    </row>
    <row r="73" spans="1:9" x14ac:dyDescent="0.3">
      <c r="C73" s="8"/>
      <c r="E73" s="4"/>
    </row>
    <row r="75" spans="1:9" x14ac:dyDescent="0.3">
      <c r="C75" s="9"/>
      <c r="E75" s="11"/>
    </row>
    <row r="76" spans="1:9" x14ac:dyDescent="0.3">
      <c r="C76" s="8"/>
      <c r="E76" s="4"/>
    </row>
  </sheetData>
  <autoFilter ref="A2:K62" xr:uid="{1E771129-1194-48EE-9967-555D15EB371A}"/>
  <mergeCells count="3">
    <mergeCell ref="A1:J1"/>
    <mergeCell ref="A64:B64"/>
    <mergeCell ref="H67:I67"/>
  </mergeCells>
  <phoneticPr fontId="3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F71BCB2099624F914A716D94489DF5" ma:contentTypeVersion="6" ma:contentTypeDescription="Create a new document." ma:contentTypeScope="" ma:versionID="3535905c4ecd0c12f4bcfb307dc183d2">
  <xsd:schema xmlns:xsd="http://www.w3.org/2001/XMLSchema" xmlns:xs="http://www.w3.org/2001/XMLSchema" xmlns:p="http://schemas.microsoft.com/office/2006/metadata/properties" xmlns:ns2="617afe37-8e00-40ea-b161-a4eaca2d36f0" xmlns:ns3="496d9623-a8fb-42be-866d-2336b4da91fb" targetNamespace="http://schemas.microsoft.com/office/2006/metadata/properties" ma:root="true" ma:fieldsID="651984c4713a348e36adebf4e9a29b12" ns2:_="" ns3:_="">
    <xsd:import namespace="617afe37-8e00-40ea-b161-a4eaca2d36f0"/>
    <xsd:import namespace="496d9623-a8fb-42be-866d-2336b4da91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7afe37-8e00-40ea-b161-a4eaca2d36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6d9623-a8fb-42be-866d-2336b4da91f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136B60-B3D9-4AA0-9F87-40CE2376410D}"/>
</file>

<file path=customXml/itemProps2.xml><?xml version="1.0" encoding="utf-8"?>
<ds:datastoreItem xmlns:ds="http://schemas.openxmlformats.org/officeDocument/2006/customXml" ds:itemID="{B63FFF11-E2D9-4326-90F4-3EB7D1330322}"/>
</file>

<file path=customXml/itemProps3.xml><?xml version="1.0" encoding="utf-8"?>
<ds:datastoreItem xmlns:ds="http://schemas.openxmlformats.org/officeDocument/2006/customXml" ds:itemID="{20575CF5-C6A2-4517-8FFD-37FFD3C4E4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RWGWA village</vt:lpstr>
      <vt:lpstr>'RWGWA village'!Print_Titles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Basheer Ahmad Mukhlis</dc:creator>
  <cp:lastModifiedBy>Samiullah  Azizi</cp:lastModifiedBy>
  <cp:lastPrinted>2024-09-05T09:38:14Z</cp:lastPrinted>
  <dcterms:created xsi:type="dcterms:W3CDTF">2024-07-21T04:57:55Z</dcterms:created>
  <dcterms:modified xsi:type="dcterms:W3CDTF">2024-11-04T05:23:36Z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0x010100D5F71BCB2099624F914A716D94489DF5</vt:lpwstr>
  </property>
</Properties>
</file>