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025"/>
  <workbookPr defaultThemeVersion="124226"/>
  <mc:AlternateContent xmlns:mc="http://schemas.openxmlformats.org/markup-compatibility/2006">
    <mc:Choice Requires="x15">
      <x15ac:absPath xmlns:x15ac="http://schemas.microsoft.com/office/spreadsheetml/2010/11/ac" url="https://drcngo.sharepoint.com/sites/RO05-KBL-AFG_EF-WS/Purchase Agreements/CO PAs/Purchase Agreements of 2024/1 ITB - 2024/ITB-AFG-AFC-012-Supply and Delivery of Construction -Materials-Re-Advertised/2- Solicitation Documents/ITB-AFG-AFC-012- Supply and Delivery of Construction Materials/Technical bid forms/"/>
    </mc:Choice>
  </mc:AlternateContent>
  <xr:revisionPtr revIDLastSave="44" documentId="13_ncr:1_{900939D6-79F8-4F87-A7F7-46E66BCF9EEB}" xr6:coauthVersionLast="47" xr6:coauthVersionMax="47" xr10:uidLastSave="{371BE4BD-FB21-42C5-AD2A-57ADA828D07C}"/>
  <bookViews>
    <workbookView xWindow="-28920" yWindow="-1800" windowWidth="29040" windowHeight="15840" tabRatio="720" activeTab="2" xr2:uid="{00000000-000D-0000-FFFF-FFFF00000000}"/>
  </bookViews>
  <sheets>
    <sheet name="Herat" sheetId="38" r:id="rId1"/>
    <sheet name="Farah Province" sheetId="40" r:id="rId2"/>
    <sheet name="Badghis" sheetId="41" r:id="rId3"/>
    <sheet name="Detailed- BOQ" sheetId="28" state="hidden" r:id="rId4"/>
    <sheet name="Sheet1" sheetId="27" state="hidden" r:id="rId5"/>
  </sheets>
  <definedNames>
    <definedName name="_xlnm.Print_Area" localSheetId="3">'Detailed- BOQ'!$A$1:$J$25</definedName>
    <definedName name="res">#REF!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5" i="28" l="1"/>
  <c r="I30" i="28"/>
  <c r="F19" i="28"/>
  <c r="I29" i="28"/>
  <c r="C6" i="28"/>
  <c r="F6" i="28"/>
  <c r="F12" i="28"/>
  <c r="I28" i="28"/>
  <c r="F7" i="28"/>
  <c r="F13" i="28"/>
  <c r="F20" i="28"/>
  <c r="I27" i="28"/>
  <c r="I20" i="28"/>
  <c r="Q11" i="28"/>
  <c r="Q10" i="28"/>
  <c r="I13" i="28"/>
  <c r="I7" i="28"/>
  <c r="Q9" i="28"/>
  <c r="R9" i="28"/>
  <c r="F22" i="28"/>
  <c r="I22" i="28"/>
  <c r="F21" i="28"/>
  <c r="I21" i="28"/>
  <c r="F15" i="28"/>
  <c r="I15" i="28"/>
  <c r="F14" i="28"/>
  <c r="I12" i="28"/>
  <c r="F9" i="28"/>
  <c r="I9" i="28"/>
  <c r="F8" i="28"/>
  <c r="I8" i="28"/>
  <c r="I5" i="28"/>
  <c r="M8" i="28"/>
  <c r="I19" i="28"/>
  <c r="I18" i="28"/>
  <c r="H18" i="28"/>
  <c r="I6" i="28"/>
  <c r="I4" i="28"/>
  <c r="I14" i="28"/>
  <c r="I11" i="28"/>
  <c r="H11" i="28"/>
  <c r="I24" i="28"/>
  <c r="J24" i="28"/>
  <c r="H4" i="28"/>
  <c r="B9" i="27"/>
  <c r="D11" i="27"/>
  <c r="D10" i="27"/>
  <c r="L10" i="27"/>
  <c r="L11" i="27"/>
  <c r="M10" i="27"/>
  <c r="N10" i="27"/>
  <c r="L9" i="27"/>
  <c r="M9" i="27"/>
  <c r="N9" i="27"/>
  <c r="D7" i="27"/>
  <c r="C8" i="27"/>
  <c r="D8" i="27"/>
  <c r="D6" i="27"/>
</calcChain>
</file>

<file path=xl/sharedStrings.xml><?xml version="1.0" encoding="utf-8"?>
<sst xmlns="http://schemas.openxmlformats.org/spreadsheetml/2006/main" count="607" uniqueCount="138">
  <si>
    <t>Annex A.1 - Lot 3 Technical Specification Sheet for Herat  province</t>
  </si>
  <si>
    <t xml:space="preserve">Lot # 3.1
Supply and Delivery of Construction items for Guzara district- All villages
</t>
  </si>
  <si>
    <t xml:space="preserve">DRC to Fill </t>
  </si>
  <si>
    <t xml:space="preserve">Bidder to Fill </t>
  </si>
  <si>
    <t>S/N</t>
  </si>
  <si>
    <t xml:space="preserve">Discription in Local Lanaguage </t>
  </si>
  <si>
    <t>Unit</t>
  </si>
  <si>
    <t xml:space="preserve"> Quantity </t>
  </si>
  <si>
    <t xml:space="preserve">Offered Specs by Supplier(s)
 Including Country of origin </t>
  </si>
  <si>
    <t xml:space="preserve">Quantity offered </t>
  </si>
  <si>
    <r>
      <t xml:space="preserve"> سنگ کوهی یعنی سنگ دشتی ودریایی نباشد ُ مارک آن از ۴۰۰ کم نباشد ُ وزن سنگ ها باید ۵- ۴۰ کیلو گرام باشد ُ دارای  ابعاد نسبتا منظم باشد یعنی سنگ رخدار و بالاتر از ۶۰ فیصد نماداشته  باشد که در نمای دیوار استنادی کارشود  ُ سنگ های روی زمین نباشد ُ درز نداشته باشد ُ وزن مخصوص سنگ ها باید از ۲.۵  تن فی متر مکعب کم نباشد ُ ودر ۲۴ ساعت تحت آب بیش از ۵ فیصد آب جذب نکند ُ اندازه سنگ ها بین </t>
    </r>
    <r>
      <rPr>
        <sz val="11"/>
        <color theme="1"/>
        <rFont val="Calibri"/>
        <family val="2"/>
        <scheme val="minor"/>
      </rPr>
      <t xml:space="preserve">(۲۵-۵۰) سانتی متر باشد ُ سنگ ها با خاک و گل آلوده نباشد. حجم سنگ نظر به کار انجام شده محاسبه می شود بعدد ا ز ۱۰۰ متر کعب کار در ساحه ساختمانی. 
</t>
    </r>
  </si>
  <si>
    <r>
      <t>m</t>
    </r>
    <r>
      <rPr>
        <sz val="11"/>
        <color theme="1"/>
        <rFont val="Calibri"/>
        <family val="2"/>
      </rPr>
      <t>³</t>
    </r>
  </si>
  <si>
    <t>Supply and Delivery of Washed and Crushed Sand (Almond Owl)
•	Size: 10 mm to 20 mm
•	Contamination: Free from soil, logs, stumps, roots, and rubbish.</t>
  </si>
  <si>
    <t>جغل شسته و  کرش شده از ریگ ریشن بشمول جغل بادامی (۱۰ میل متر الی ۲۰ میلی متر) عاری از هر نوع خاک ریشه و زباله باشد .</t>
  </si>
  <si>
    <r>
      <t>m</t>
    </r>
    <r>
      <rPr>
        <sz val="11"/>
        <color theme="1"/>
        <rFont val="Abadi"/>
        <family val="2"/>
      </rPr>
      <t>³</t>
    </r>
  </si>
  <si>
    <t>Supply and Delivery of Washed and Crushed Sand (Pea Owl)
•	Size: 5 mm to 12 mm
•	Contamination: Free from soil, logs, stumps, roots, and rubbish.</t>
  </si>
  <si>
    <t>جغل شسته و  کرش شده از ریگ ریشن بشمول جغل نخودی (۵ میل متر الی۱۲ میلی متر) عاری از هر نوع خاک ریشه و زباله باشد .</t>
  </si>
  <si>
    <t>Supply and Delivery of Washed Sand(Rig)
•	Size: 0.075-4.76 mm
•	Contamination: Free from soil, logs, stumps, roots, and rubbish.
•	Finer Materials: Below N200 should not exceed 5%.</t>
  </si>
  <si>
    <t xml:space="preserve">ریگ ماسه شسته و کرش شده(۰.۰۷۵-۴.۷۶ملی متر) که ریگ سرخ نباشد  عاری از هر نوع خاک ریشه و زباله باشد .مقدار خاک که از غربال نمبر ۲۰۰ میگذرد نباید بیشتر از ۵ فیصد باشد </t>
  </si>
  <si>
    <t>Supply and Delivery of Cement
•	Expiry: At least 3 months
•	Type: Powder equivalent to Gharb Asia Cement
•	Weight: 50 kg bags</t>
  </si>
  <si>
    <t>سمنت که تاریخ ان دارایی حد اقل سه ماه مدار اعتبار بوده و پودر باشد کیفیت آن معادل غرب آسیا باشد ‍‍‍‍‍‍ ُ تاریخ آن نگذشته باشد، کلوله نباشد ُ خریطه های ۵۰ کیلویی</t>
  </si>
  <si>
    <t>Bag</t>
  </si>
  <si>
    <t xml:space="preserve">Supply and Delivery of Mild Steel Vertical Gate for Water Level Control
•	Specifications: Gate leaf area up to 1-2 sq.m, diameter of lifting handle 40-55 cm, skin plate 4 mm thickness, spindle diameter 40 mm, channels 1250.6, including necessary nuts, bolts, and connections.
•	Finish: Three coats of enamel paint (one coat of red-oxide and two coats of enamel).
</t>
  </si>
  <si>
    <t>دروازه عمودی فولادی . تهیه/ساخت و نصب درب عمودی فولادی ( دارای سطح برگ دروازه 1 تا 2 متر مربع و قطر دسته بالابر 40 تا 55 سانتی متر، ضحامت صفحه 4میلی، قطر راد 40 میلیمتر، پروفیل چنل 12*5*0.6 سانتیمتر، همراه تمام نت و بولت مورد نیاز ، بیرینگ پلت و اتصالات و جوش) شامل سه لایه رنگ لعاب (یک لایه) اکسید قرمز + دو لایه رنگ لعاب)، کار و مواد کامل از هر نظر با هم مونتاژ قاب، مکانیزم بالابر، آب بندی لاستیکی و غیره مطابق نقشه و مشخصات  باشد  و اندازه ان نظر به ضرورت ساحه خواسته میشود و  دو لایه آخری رنگ  هم باید ضد زنگ  باشد. مساحت درخواست شده بر اساس مساحت سطح برگ دروازه آهنی که آب بلاک می شود خواهد بود اما سپلایر باید تمام مصارف تجهیزات و لوازم که در بالا ذکر شده و در نقشه می باشد را در کوتیشن لحاظ کند.</t>
  </si>
  <si>
    <t>m2</t>
  </si>
  <si>
    <t>Supply and Delivery of Gypsum
•	Quality: Equal to Khorasan gypsum
•	Weight: 40 kg per bag
•	Form: Powder</t>
  </si>
  <si>
    <t>گچ که کیفیت معادل گچ خراسان باشد و خریط های ۴۰ کیلو گرم باشد تاریخ دارایی اعتبار بوده و پودر باشد.</t>
  </si>
  <si>
    <t>Bag(40 kg)</t>
  </si>
  <si>
    <t>Supply and Delivery of Expanded Polystyrene Sheet
•	Thickness: 3 cm
•	Density: 20 kg/m³</t>
  </si>
  <si>
    <t>ورق پلی استایرن با ضخامت 3 سانتیمتر، کثافت 20 کیلوگرم به هر مترمکعب</t>
  </si>
  <si>
    <r>
      <t xml:space="preserve">Supply and Delivery of PVC Water Stopper
•	Width: 22.5 cm, length of each bundle should be 25 meters 
•	Specifications: Complying with BS 2571: Class 3, </t>
    </r>
    <r>
      <rPr>
        <sz val="10"/>
        <color theme="1"/>
        <rFont val="Calibri"/>
        <family val="2"/>
        <scheme val="minor"/>
      </rPr>
      <t>minimum thickness 4 mm.</t>
    </r>
  </si>
  <si>
    <t>تهیه واتراستاپر پی وی سی کیفیت عالی با عرض  22/5 سانتیمتر (نظر به ضرورت ساحه) و طول هر بندل باید ۲۵ متر باشد  ضخامت4میلی متر  که بر اساس استاندارد  BS 2571: Class 3, Compound Type G4 باشد.</t>
  </si>
  <si>
    <t xml:space="preserve">Bundle </t>
  </si>
  <si>
    <t>Supply and Delivery of Bitumen
•	Penetration: 60/70
•	Softening Point: 90/56
•	Flash Point: Minimum 250°C</t>
  </si>
  <si>
    <t>قیر ۶۰/۷۰ که درجه نرمی آن ۹۰/۵۶ وحد اقل فلش پوینت آن ۲۵۰ باشد</t>
  </si>
  <si>
    <t>Kg</t>
  </si>
  <si>
    <t>Supply and Delivery of Base Course Materials
•	Composition: Mix of clay and crushed gravel
•	Clay Content: Not more than 15%
•	Compliance: Must meet ASTM D1241, Type I, Grade B.</t>
  </si>
  <si>
    <t>مواد بیس کورس با رطوبت کافی مناسب تپک کاری،  مخلوط خاک و جغل همراه کرایه انتقال به ساحه مورد نظر. کیفیت مواد باید قبل از انتقال توسط انیجنیر مربوط تایید شود.مقدار خاک موجود نباید بالاتر از ۱۵ فیصد باشد و این مواد باید به اساس این استندرد ا  اس تی ام   ASTM D1241, Type I, Grade B  باشد</t>
  </si>
  <si>
    <t>m³</t>
  </si>
  <si>
    <t>Supply and Delivery of Steel Reinforcement Bars
•	Grade: 60 with yield strength of 60,000 psi
•	Sizes: 8mm, 12mm, 14mm, 16mm, 18mm, 20mm, 22mm
•	Certification: New certificate showing tensile and binding test.</t>
  </si>
  <si>
    <t>سیخ های گل گرید ۶۰ باشد ( گل  ۸ میل ُ ۱۰ میلی ٬ ۱۲ میلی ُ  ۱۴ میلی ُ  ۱۶ میلی و ۱۸ میلی ۲۰ ملی و ۲۲ میلی متر ) ارایه سرتیفیکت جدید که قوه کششی و خمیدگی گرید ۶۰ را نشان دهد</t>
  </si>
  <si>
    <t>kg</t>
  </si>
  <si>
    <t>Supply and Delivery of Crashed Stones and Boulders for Gabion Basket
•	Specifications: Clean, natural, hard, and durable with a minimum density of 2650 kg/m³.
•	Size: Nominal size of 100-220 mm.
•	Compliance: Must satisfy AS 2758.4 – Aggregate for Gabion baskets and wire mattresses.</t>
  </si>
  <si>
    <t xml:space="preserve">تامین، حمل و نقل سنگ های شکسته و سنگ های مناسب پر کردن بسکت های گابیون به محل کار مختلف .
سنگ ها و تخته سنگ ها باید برای استفاده برای سبد گابیون مناسب باشند.
</t>
  </si>
  <si>
    <t>m3</t>
  </si>
  <si>
    <t>Supply and Delivery of Soft Black Annealed Tie Wire for Rebars
•	Diameter: 1.5 mm</t>
  </si>
  <si>
    <t>سیم ملایم آنیل شده 1.5 میلی برای بستن سیخ گل ها</t>
  </si>
  <si>
    <t>Supply and Delivery of Damp Proof Powder
•	Equivalent to Turkish quality.</t>
  </si>
  <si>
    <t>پودر ضد رطوبت ترکی یا معادل آن با کیفیت عالی ( برای پلستر کاری و کانکریت ریزی)</t>
  </si>
  <si>
    <t>Supply and Delivery of Concrete Antifreeze Admixture
•	Form: Liquid, safe, and chloride-free for protecting concrete from frost, equal to Progel-10.</t>
  </si>
  <si>
    <t>افزودنی ضد یخ بتن باید ایمن و بدون کلرید به صورت مایع باشد افزودنی ضد یخ بتن که برای محافظت از بتن در برابر یخ زدگی در دمای پایین با خاصیت پخت سریع برابر با Progel -10 استفاده می شود.</t>
  </si>
  <si>
    <t>lit</t>
  </si>
  <si>
    <t>Lot # 3.2 Injil-All villages</t>
  </si>
  <si>
    <t>Lot # 3.3 Pashton Zarghon district- All villages</t>
  </si>
  <si>
    <t xml:space="preserve">DRC to complete </t>
  </si>
  <si>
    <t xml:space="preserve">Delivery time required (days after PO signature):
</t>
  </si>
  <si>
    <t xml:space="preserve">within 10-15 working days of placing order 
</t>
  </si>
  <si>
    <t xml:space="preserve">Delivery time offered (days after PO signature):
</t>
  </si>
  <si>
    <t xml:space="preserve">Delivery Terms required:
</t>
  </si>
  <si>
    <t>DDP INCOTERMS 2020</t>
  </si>
  <si>
    <t>DDP</t>
  </si>
  <si>
    <t xml:space="preserve">Delivery Terms offered:
</t>
  </si>
  <si>
    <t xml:space="preserve">Delivery Destination required:
</t>
  </si>
  <si>
    <t xml:space="preserve">See above locations </t>
  </si>
  <si>
    <t xml:space="preserve">Delivery Destination offered:
</t>
  </si>
  <si>
    <t xml:space="preserve">Minimum bid validity period required:
</t>
  </si>
  <si>
    <t xml:space="preserve">90 calendar days 
</t>
  </si>
  <si>
    <t xml:space="preserve">Bid validity period offfered:
</t>
  </si>
  <si>
    <t xml:space="preserve">Currency of Tender:
</t>
  </si>
  <si>
    <t>AFN</t>
  </si>
  <si>
    <t>Ukrainian Hryvnia
Гривня</t>
  </si>
  <si>
    <t xml:space="preserve">Currency of bid:
</t>
  </si>
  <si>
    <t>Note:
Bidders are welcome to qoute for one or multiple lots, however partial lot submission if not acceptable
Sample submission is not part of the bid submission. Only technically qualified bidders will be required to submit samples.
All submitted samples must strictly adhere to the specifications outlined in the tender documents, including dimensions, materials, and quality standards.
Pre-Submission Review:
A thorough review of the items will be conducted before sample submission to ensure compliance with all criteria specified in the tender.</t>
  </si>
  <si>
    <t xml:space="preserve">Company Name:
</t>
  </si>
  <si>
    <t xml:space="preserve">Signed by a duly authorized company representative:
</t>
  </si>
  <si>
    <t xml:space="preserve">Title:
</t>
  </si>
  <si>
    <t xml:space="preserve">Date:
</t>
  </si>
  <si>
    <t xml:space="preserve">Print Name:
</t>
  </si>
  <si>
    <t xml:space="preserve">Stamp of company 
</t>
  </si>
  <si>
    <t>Annex A.1 - Lot 3 Technical Specification Sheet for Farah province</t>
  </si>
  <si>
    <t xml:space="preserve">Lot # 3.4
Supply and Delivery of Construction items for Farah Center , All villages
</t>
  </si>
  <si>
    <t>Lot # 3.5 Pusht Rod district all villages</t>
  </si>
  <si>
    <t>Annex A.1 - Lot 3 Technical Specification Sheet for Badghis  province</t>
  </si>
  <si>
    <t xml:space="preserve">Lot # 3.6
Supply and Delivery of Construction items for Abkamari All  Villages </t>
  </si>
  <si>
    <t xml:space="preserve">Lot # 3.7 Qala E Naw All  Villages </t>
  </si>
  <si>
    <t xml:space="preserve">Lot # 3.8 Qadis All  Villages </t>
  </si>
  <si>
    <t>Detailed estimation</t>
  </si>
  <si>
    <t>Title</t>
  </si>
  <si>
    <t>No.</t>
  </si>
  <si>
    <t>Norm/ unit</t>
  </si>
  <si>
    <t>A*</t>
  </si>
  <si>
    <t>Item</t>
  </si>
  <si>
    <t>Quantity</t>
  </si>
  <si>
    <t>Unit cost</t>
  </si>
  <si>
    <t>Total cost</t>
  </si>
  <si>
    <t>Remarks</t>
  </si>
  <si>
    <t>Norm</t>
  </si>
  <si>
    <t>Afs</t>
  </si>
  <si>
    <t>A1</t>
  </si>
  <si>
    <t>Stone work with  Mortar (M250) 1:5</t>
  </si>
  <si>
    <r>
      <t>m</t>
    </r>
    <r>
      <rPr>
        <b/>
        <vertAlign val="superscript"/>
        <sz val="12"/>
        <rFont val="Arial"/>
        <family val="2"/>
      </rPr>
      <t>3</t>
    </r>
  </si>
  <si>
    <t>Stone including transportation and measured in the wall</t>
  </si>
  <si>
    <r>
      <t>m</t>
    </r>
    <r>
      <rPr>
        <vertAlign val="superscript"/>
        <sz val="8"/>
        <rFont val="Arial"/>
        <family val="2"/>
      </rPr>
      <t>3</t>
    </r>
  </si>
  <si>
    <t>river Sandy Gravel (nakhoti) including transportation</t>
  </si>
  <si>
    <t xml:space="preserve">Cement </t>
  </si>
  <si>
    <t>bag</t>
  </si>
  <si>
    <t>Skilled labour on site</t>
  </si>
  <si>
    <t>md</t>
  </si>
  <si>
    <t>Unskilled labour on site</t>
  </si>
  <si>
    <t>the stone will be crushed not rive or round shape, the mortar sand is well washed and the water is clean</t>
  </si>
  <si>
    <t>A2</t>
  </si>
  <si>
    <t>PCC (M,250)</t>
  </si>
  <si>
    <t>Sandy gravel</t>
  </si>
  <si>
    <t>Under the PCC a layer of sand is necessary, the cement is fresh, mixer should be used for placing concrete, at least 10 days curing</t>
  </si>
  <si>
    <t>At least 1.5 cm will be the thickness of plastering, the sand is clean and the cement is fresh, the proportion of mortar should be considered, at least 10 days curing</t>
  </si>
  <si>
    <t>A3</t>
  </si>
  <si>
    <t>Pointing with Mortar (M400) 1:3</t>
  </si>
  <si>
    <r>
      <t>m</t>
    </r>
    <r>
      <rPr>
        <b/>
        <vertAlign val="superscript"/>
        <sz val="12"/>
        <rFont val="Arial"/>
        <family val="2"/>
      </rPr>
      <t>2</t>
    </r>
  </si>
  <si>
    <t>fine Sane inclo\uding transportation</t>
  </si>
  <si>
    <t xml:space="preserve"> </t>
  </si>
  <si>
    <t>the pointing is plane pointing, the proportion of 1:3 should be considered</t>
  </si>
  <si>
    <t>Project total cost (A1+A2+A3)</t>
  </si>
  <si>
    <t>Summary</t>
  </si>
  <si>
    <t>Cement</t>
  </si>
  <si>
    <t>River sandy gravel</t>
  </si>
  <si>
    <t>Cum</t>
  </si>
  <si>
    <t>Fine sand</t>
  </si>
  <si>
    <t>Stone</t>
  </si>
  <si>
    <t>Stone massonry</t>
  </si>
  <si>
    <t>stone</t>
  </si>
  <si>
    <t>cement</t>
  </si>
  <si>
    <t>gravel</t>
  </si>
  <si>
    <t>PCC</t>
  </si>
  <si>
    <t xml:space="preserve">ITB reference number: ITB-AFG-AFC-0012 - Supply and Delivery of Construction Materials -re-advertised
</t>
  </si>
  <si>
    <t xml:space="preserve">ITB reference number: ITB-AFG-AFC-0012 - Supply and Delivery of Construction Materials -Re-Advertised
</t>
  </si>
  <si>
    <t xml:space="preserve">ITB reference number: ITB-AFG-AFC-0012 - Supply and Delivery of Construction Materials 
-Re Advertised </t>
  </si>
  <si>
    <t>Item and Description</t>
  </si>
  <si>
    <t xml:space="preserve">Supply and Delivery of Stone
•	Type: Mountain (not plain or sea stone)
•	Mark: 400
•	Weight: 5-40 kilograms
•	Dimensions: Relatively regular dimensions suitable for stone masonry
•	Side View: More than 60% must be side view stone
•	Special Weight: Not less than 2.5 tons/m³
•	Water Absorption: More than 5% after 24 hours under water
•	Size: Between 25-50 cm
•	Contamination: Free from soil and mud
All stone must be measuring in wall , After completion of 100 M3 stone masonry works in the infrastructure site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</si>
</sst>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5" formatCode="&quot;$&quot;#,##0_);\(&quot;$&quot;#,##0\)"/>
    <numFmt numFmtId="41" formatCode="_(* #,##0_);_(* \(#,##0\);_(* &quot;-&quot;_);_(@_)"/>
    <numFmt numFmtId="44" formatCode="_(&quot;$&quot;* #,##0.00_);_(&quot;$&quot;* \(#,##0.00\);_(&quot;$&quot;* &quot;-&quot;??_);_(@_)"/>
    <numFmt numFmtId="43" formatCode="_(* #,##0.00_);_(* \(#,##0.00\);_(* &quot;-&quot;??_);_(@_)"/>
    <numFmt numFmtId="164" formatCode="_-* #,##0.00_-;\-* #,##0.00_-;_-* &quot;-&quot;??_-;_-@_-"/>
    <numFmt numFmtId="165" formatCode="#,##0.0"/>
    <numFmt numFmtId="166" formatCode="_(* #,##0.00_);_(* \(#,##0.00\);_(* &quot;-&quot;_);_(@_)"/>
    <numFmt numFmtId="167" formatCode="_(* #,##0.0000_);_(* \(#,##0.0000\);_(* &quot;-&quot;_);_(@_)"/>
  </numFmts>
  <fonts count="25" x14ac:knownFonts="1">
    <font>
      <sz val="11"/>
      <color theme="1"/>
      <name val="Calibri"/>
      <family val="2"/>
      <scheme val="minor"/>
    </font>
    <font>
      <b/>
      <sz val="14"/>
      <color theme="1"/>
      <name val="Calibri"/>
      <family val="2"/>
      <scheme val="minor"/>
    </font>
    <font>
      <b/>
      <sz val="12"/>
      <color theme="1"/>
      <name val="Calibri"/>
      <family val="2"/>
      <scheme val="minor"/>
    </font>
    <font>
      <b/>
      <sz val="12"/>
      <name val="Arial"/>
      <family val="2"/>
    </font>
    <font>
      <b/>
      <sz val="10"/>
      <name val="Arial"/>
      <family val="2"/>
    </font>
    <font>
      <b/>
      <u/>
      <sz val="16"/>
      <name val="Arial"/>
      <family val="2"/>
    </font>
    <font>
      <sz val="8"/>
      <name val="Arial"/>
      <family val="2"/>
    </font>
    <font>
      <b/>
      <vertAlign val="superscript"/>
      <sz val="12"/>
      <name val="Arial"/>
      <family val="2"/>
    </font>
    <font>
      <sz val="10"/>
      <name val="Arial"/>
      <family val="2"/>
    </font>
    <font>
      <vertAlign val="superscript"/>
      <sz val="8"/>
      <name val="Arial"/>
      <family val="2"/>
    </font>
    <font>
      <sz val="8"/>
      <color theme="1"/>
      <name val="Arial"/>
      <family val="2"/>
    </font>
    <font>
      <sz val="11"/>
      <color theme="1"/>
      <name val="Calibri"/>
      <family val="2"/>
      <scheme val="minor"/>
    </font>
    <font>
      <sz val="11"/>
      <name val="Arial"/>
      <family val="2"/>
    </font>
    <font>
      <sz val="11"/>
      <name val="Calibri"/>
      <family val="2"/>
      <scheme val="minor"/>
    </font>
    <font>
      <sz val="10"/>
      <color theme="1"/>
      <name val="Calibri"/>
      <family val="2"/>
      <scheme val="minor"/>
    </font>
    <font>
      <sz val="11"/>
      <color theme="1"/>
      <name val="Calibri"/>
      <family val="2"/>
    </font>
    <font>
      <sz val="10"/>
      <name val="Calibri"/>
      <family val="2"/>
      <scheme val="minor"/>
    </font>
    <font>
      <sz val="11"/>
      <color theme="1"/>
      <name val="Abadi"/>
      <family val="2"/>
    </font>
    <font>
      <b/>
      <sz val="11"/>
      <color theme="1"/>
      <name val="Calibri"/>
      <family val="2"/>
      <scheme val="minor"/>
    </font>
    <font>
      <b/>
      <sz val="10"/>
      <color theme="1"/>
      <name val="Calibri"/>
      <family val="2"/>
      <scheme val="minor"/>
    </font>
    <font>
      <b/>
      <sz val="16"/>
      <color theme="1"/>
      <name val="Calibri"/>
      <family val="2"/>
      <charset val="204"/>
      <scheme val="minor"/>
    </font>
    <font>
      <b/>
      <sz val="14"/>
      <color theme="1"/>
      <name val="Calibri"/>
      <family val="2"/>
      <charset val="204"/>
    </font>
    <font>
      <b/>
      <sz val="10"/>
      <color theme="1"/>
      <name val="Calibri"/>
      <family val="2"/>
    </font>
    <font>
      <b/>
      <sz val="10"/>
      <color theme="1"/>
      <name val="Calibri"/>
      <family val="2"/>
      <charset val="204"/>
    </font>
    <font>
      <b/>
      <sz val="10"/>
      <name val="Calibri"/>
      <family val="2"/>
    </font>
  </fonts>
  <fills count="8">
    <fill>
      <patternFill patternType="none"/>
    </fill>
    <fill>
      <patternFill patternType="gray125"/>
    </fill>
    <fill>
      <patternFill patternType="solid">
        <fgColor theme="0"/>
        <bgColor indexed="64"/>
      </patternFill>
    </fill>
    <fill>
      <patternFill patternType="solid">
        <fgColor theme="2"/>
        <bgColor indexed="64"/>
      </patternFill>
    </fill>
    <fill>
      <patternFill patternType="solid">
        <fgColor theme="4" tint="0.79998168889431442"/>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0" tint="-0.249977111117893"/>
        <bgColor indexed="64"/>
      </patternFill>
    </fill>
  </fills>
  <borders count="28">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thin">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thin">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right/>
      <top/>
      <bottom style="medium">
        <color indexed="64"/>
      </bottom>
      <diagonal/>
    </border>
    <border>
      <left/>
      <right style="thin">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thin">
        <color rgb="FF000000"/>
      </right>
      <top/>
      <bottom style="medium">
        <color indexed="64"/>
      </bottom>
      <diagonal/>
    </border>
    <border>
      <left/>
      <right style="medium">
        <color indexed="64"/>
      </right>
      <top/>
      <bottom style="medium">
        <color indexed="64"/>
      </bottom>
      <diagonal/>
    </border>
  </borders>
  <cellStyleXfs count="9">
    <xf numFmtId="0" fontId="0" fillId="0" borderId="0"/>
    <xf numFmtId="44" fontId="11" fillId="0" borderId="0" applyFont="0" applyFill="0" applyBorder="0" applyAlignment="0" applyProtection="0"/>
    <xf numFmtId="0" fontId="8" fillId="0" borderId="0"/>
    <xf numFmtId="0" fontId="11" fillId="0" borderId="0"/>
    <xf numFmtId="0" fontId="12" fillId="0" borderId="0"/>
    <xf numFmtId="0" fontId="8" fillId="0" borderId="0"/>
    <xf numFmtId="0" fontId="8" fillId="0" borderId="0"/>
    <xf numFmtId="164" fontId="11" fillId="0" borderId="0" applyFont="0" applyFill="0" applyBorder="0" applyAlignment="0" applyProtection="0"/>
    <xf numFmtId="43" fontId="11" fillId="0" borderId="0" applyFont="0" applyFill="0" applyBorder="0" applyAlignment="0" applyProtection="0"/>
  </cellStyleXfs>
  <cellXfs count="122">
    <xf numFmtId="0" fontId="0" fillId="0" borderId="0" xfId="0"/>
    <xf numFmtId="0" fontId="0" fillId="0" borderId="0" xfId="0" applyAlignment="1">
      <alignment horizontal="center" vertical="center"/>
    </xf>
    <xf numFmtId="0" fontId="6" fillId="0" borderId="0" xfId="0" applyFont="1"/>
    <xf numFmtId="0" fontId="6" fillId="0" borderId="0" xfId="0" applyFont="1" applyAlignment="1">
      <alignment horizontal="center" vertical="center"/>
    </xf>
    <xf numFmtId="0" fontId="4" fillId="0" borderId="2" xfId="0" applyFont="1" applyBorder="1" applyAlignment="1">
      <alignment horizontal="center" vertical="center" wrapText="1"/>
    </xf>
    <xf numFmtId="0" fontId="4" fillId="0" borderId="2" xfId="0" applyFont="1" applyBorder="1" applyAlignment="1">
      <alignment horizontal="center"/>
    </xf>
    <xf numFmtId="0" fontId="4" fillId="0" borderId="4" xfId="0" applyFont="1" applyBorder="1" applyAlignment="1">
      <alignment horizontal="center" vertical="center" wrapText="1"/>
    </xf>
    <xf numFmtId="0" fontId="4" fillId="0" borderId="4" xfId="0" applyFont="1" applyBorder="1" applyAlignment="1">
      <alignment horizontal="center"/>
    </xf>
    <xf numFmtId="0" fontId="3" fillId="0" borderId="6" xfId="0" applyFont="1" applyBorder="1"/>
    <xf numFmtId="2" fontId="3" fillId="0" borderId="7" xfId="0" applyNumberFormat="1" applyFont="1" applyBorder="1"/>
    <xf numFmtId="0" fontId="3" fillId="0" borderId="7" xfId="0" applyFont="1" applyBorder="1"/>
    <xf numFmtId="166" fontId="3" fillId="0" borderId="7" xfId="0" applyNumberFormat="1" applyFont="1" applyBorder="1"/>
    <xf numFmtId="0" fontId="3" fillId="0" borderId="7" xfId="0" applyFont="1" applyBorder="1" applyAlignment="1">
      <alignment horizontal="center" vertical="center"/>
    </xf>
    <xf numFmtId="41" fontId="3" fillId="0" borderId="7" xfId="0" applyNumberFormat="1" applyFont="1" applyBorder="1"/>
    <xf numFmtId="43" fontId="0" fillId="0" borderId="0" xfId="0" applyNumberFormat="1"/>
    <xf numFmtId="0" fontId="6" fillId="0" borderId="8" xfId="0" applyFont="1" applyBorder="1"/>
    <xf numFmtId="0" fontId="6" fillId="0" borderId="9" xfId="0" applyFont="1" applyBorder="1"/>
    <xf numFmtId="41" fontId="6" fillId="0" borderId="9" xfId="0" applyNumberFormat="1" applyFont="1" applyBorder="1"/>
    <xf numFmtId="0" fontId="6" fillId="0" borderId="10" xfId="0" applyFont="1" applyBorder="1"/>
    <xf numFmtId="0" fontId="6" fillId="0" borderId="11" xfId="0" applyFont="1" applyBorder="1"/>
    <xf numFmtId="0" fontId="6" fillId="0" borderId="1" xfId="0" applyFont="1" applyBorder="1"/>
    <xf numFmtId="41" fontId="6" fillId="0" borderId="1" xfId="0" applyNumberFormat="1" applyFont="1" applyBorder="1"/>
    <xf numFmtId="0" fontId="6" fillId="0" borderId="1" xfId="0" applyFont="1" applyBorder="1" applyAlignment="1">
      <alignment horizontal="center" vertical="center"/>
    </xf>
    <xf numFmtId="41" fontId="10" fillId="0" borderId="1" xfId="0" applyNumberFormat="1" applyFont="1" applyBorder="1"/>
    <xf numFmtId="0" fontId="6" fillId="0" borderId="12" xfId="0" applyFont="1" applyBorder="1"/>
    <xf numFmtId="0" fontId="6" fillId="0" borderId="13" xfId="0" applyFont="1" applyBorder="1"/>
    <xf numFmtId="0" fontId="0" fillId="0" borderId="13" xfId="0" applyBorder="1"/>
    <xf numFmtId="41" fontId="6" fillId="0" borderId="13" xfId="0" applyNumberFormat="1" applyFont="1" applyBorder="1"/>
    <xf numFmtId="0" fontId="6" fillId="0" borderId="13" xfId="0" applyFont="1" applyBorder="1" applyAlignment="1">
      <alignment horizontal="center" vertical="center"/>
    </xf>
    <xf numFmtId="0" fontId="6" fillId="0" borderId="14" xfId="0" applyFont="1" applyBorder="1"/>
    <xf numFmtId="0" fontId="6" fillId="0" borderId="9" xfId="0" applyFont="1" applyBorder="1" applyAlignment="1">
      <alignment horizontal="center" vertical="center"/>
    </xf>
    <xf numFmtId="166" fontId="6" fillId="0" borderId="1" xfId="0" applyNumberFormat="1" applyFont="1" applyBorder="1"/>
    <xf numFmtId="41" fontId="6" fillId="0" borderId="18" xfId="0" applyNumberFormat="1" applyFont="1" applyBorder="1"/>
    <xf numFmtId="0" fontId="6" fillId="0" borderId="18" xfId="0" applyFont="1" applyBorder="1" applyAlignment="1">
      <alignment horizontal="center" vertical="center"/>
    </xf>
    <xf numFmtId="0" fontId="6" fillId="0" borderId="18" xfId="0" applyFont="1" applyBorder="1"/>
    <xf numFmtId="41" fontId="3" fillId="0" borderId="18" xfId="0" applyNumberFormat="1" applyFont="1" applyBorder="1"/>
    <xf numFmtId="0" fontId="4" fillId="0" borderId="0" xfId="0" applyFont="1" applyAlignment="1">
      <alignment horizontal="left" wrapText="1"/>
    </xf>
    <xf numFmtId="41" fontId="6" fillId="0" borderId="0" xfId="0" applyNumberFormat="1" applyFont="1"/>
    <xf numFmtId="5" fontId="3" fillId="0" borderId="0" xfId="0" applyNumberFormat="1" applyFont="1"/>
    <xf numFmtId="41" fontId="3" fillId="0" borderId="0" xfId="0" applyNumberFormat="1" applyFont="1"/>
    <xf numFmtId="0" fontId="8" fillId="0" borderId="0" xfId="0" applyFont="1"/>
    <xf numFmtId="167" fontId="0" fillId="0" borderId="0" xfId="0" applyNumberFormat="1"/>
    <xf numFmtId="0" fontId="6" fillId="0" borderId="1" xfId="0" applyFont="1" applyBorder="1" applyAlignment="1">
      <alignment wrapText="1"/>
    </xf>
    <xf numFmtId="41" fontId="0" fillId="0" borderId="0" xfId="0" applyNumberFormat="1"/>
    <xf numFmtId="166" fontId="0" fillId="0" borderId="0" xfId="0" applyNumberFormat="1"/>
    <xf numFmtId="0" fontId="0" fillId="2" borderId="0" xfId="0" applyFill="1"/>
    <xf numFmtId="37" fontId="0" fillId="0" borderId="1" xfId="1" applyNumberFormat="1" applyFont="1" applyFill="1" applyBorder="1" applyAlignment="1">
      <alignment horizontal="center" vertical="center" wrapText="1"/>
    </xf>
    <xf numFmtId="1" fontId="14" fillId="0" borderId="1" xfId="1" applyNumberFormat="1" applyFont="1" applyFill="1" applyBorder="1" applyAlignment="1">
      <alignment horizontal="center" vertical="center"/>
    </xf>
    <xf numFmtId="1" fontId="13" fillId="0" borderId="1" xfId="0" applyNumberFormat="1" applyFont="1" applyBorder="1" applyAlignment="1">
      <alignment horizontal="center" vertical="center"/>
    </xf>
    <xf numFmtId="1" fontId="0" fillId="0" borderId="1" xfId="0" applyNumberFormat="1" applyBorder="1" applyAlignment="1">
      <alignment horizontal="center" vertical="center"/>
    </xf>
    <xf numFmtId="3" fontId="16" fillId="0" borderId="1" xfId="0" applyNumberFormat="1" applyFont="1" applyBorder="1" applyAlignment="1">
      <alignment horizontal="left" vertical="center" wrapText="1"/>
    </xf>
    <xf numFmtId="0" fontId="0" fillId="0" borderId="1" xfId="0" applyBorder="1" applyAlignment="1">
      <alignment horizontal="right" wrapText="1"/>
    </xf>
    <xf numFmtId="0" fontId="0" fillId="0" borderId="1" xfId="0" applyBorder="1" applyAlignment="1">
      <alignment horizontal="right" wrapText="1" readingOrder="2"/>
    </xf>
    <xf numFmtId="0" fontId="14" fillId="0" borderId="1" xfId="0" applyFont="1" applyBorder="1" applyAlignment="1">
      <alignment horizontal="right" wrapText="1" readingOrder="2"/>
    </xf>
    <xf numFmtId="0" fontId="0" fillId="0" borderId="1" xfId="0" applyBorder="1" applyAlignment="1">
      <alignment horizontal="right" vertical="top" wrapText="1" readingOrder="2"/>
    </xf>
    <xf numFmtId="3" fontId="14" fillId="0" borderId="1" xfId="0" applyNumberFormat="1" applyFont="1" applyBorder="1" applyAlignment="1">
      <alignment horizontal="left" vertical="center" wrapText="1"/>
    </xf>
    <xf numFmtId="0" fontId="0" fillId="0" borderId="1" xfId="0" applyBorder="1" applyAlignment="1">
      <alignment horizontal="right" vertical="center" wrapText="1" readingOrder="2"/>
    </xf>
    <xf numFmtId="0" fontId="14" fillId="0" borderId="1" xfId="0" applyFont="1" applyBorder="1" applyAlignment="1">
      <alignment horizontal="right" vertical="center" wrapText="1" readingOrder="2"/>
    </xf>
    <xf numFmtId="0" fontId="14" fillId="0" borderId="1" xfId="0" applyFont="1" applyBorder="1" applyAlignment="1">
      <alignment wrapText="1"/>
    </xf>
    <xf numFmtId="3" fontId="16" fillId="0" borderId="1" xfId="0" applyNumberFormat="1" applyFont="1" applyBorder="1" applyAlignment="1">
      <alignment horizontal="left" vertical="top" wrapText="1"/>
    </xf>
    <xf numFmtId="0" fontId="0" fillId="0" borderId="1" xfId="0" applyBorder="1" applyAlignment="1">
      <alignment vertical="top" wrapText="1"/>
    </xf>
    <xf numFmtId="0" fontId="13" fillId="0" borderId="1" xfId="0" applyFont="1" applyBorder="1" applyAlignment="1">
      <alignment wrapText="1"/>
    </xf>
    <xf numFmtId="3" fontId="13" fillId="0" borderId="1" xfId="0" applyNumberFormat="1" applyFont="1" applyBorder="1" applyAlignment="1">
      <alignment horizontal="right" wrapText="1"/>
    </xf>
    <xf numFmtId="3" fontId="16" fillId="0" borderId="1" xfId="0" applyNumberFormat="1" applyFont="1" applyBorder="1" applyAlignment="1">
      <alignment horizontal="right" vertical="top" wrapText="1"/>
    </xf>
    <xf numFmtId="165" fontId="0" fillId="0" borderId="7" xfId="0" applyNumberFormat="1" applyBorder="1" applyAlignment="1">
      <alignment horizontal="center" vertical="center" wrapText="1"/>
    </xf>
    <xf numFmtId="1" fontId="13" fillId="0" borderId="7" xfId="0" applyNumberFormat="1" applyFont="1" applyBorder="1" applyAlignment="1">
      <alignment horizontal="center" vertical="center"/>
    </xf>
    <xf numFmtId="165" fontId="0" fillId="0" borderId="1" xfId="0" applyNumberFormat="1" applyBorder="1" applyAlignment="1">
      <alignment horizontal="center" vertical="center" wrapText="1"/>
    </xf>
    <xf numFmtId="1" fontId="13" fillId="0" borderId="1" xfId="8" applyNumberFormat="1" applyFont="1" applyFill="1" applyBorder="1" applyAlignment="1">
      <alignment horizontal="center" vertical="center"/>
    </xf>
    <xf numFmtId="1" fontId="14" fillId="0" borderId="1" xfId="8" applyNumberFormat="1" applyFont="1" applyFill="1" applyBorder="1" applyAlignment="1">
      <alignment horizontal="center" vertical="center"/>
    </xf>
    <xf numFmtId="1" fontId="0" fillId="0" borderId="1" xfId="8" applyNumberFormat="1" applyFont="1" applyFill="1" applyBorder="1" applyAlignment="1">
      <alignment horizontal="center" vertical="center"/>
    </xf>
    <xf numFmtId="1" fontId="0" fillId="0" borderId="1" xfId="8" applyNumberFormat="1" applyFont="1" applyFill="1" applyBorder="1" applyAlignment="1">
      <alignment horizontal="center"/>
    </xf>
    <xf numFmtId="3" fontId="14" fillId="0" borderId="7" xfId="0" applyNumberFormat="1" applyFont="1" applyBorder="1" applyAlignment="1">
      <alignment horizontal="left" vertical="center" wrapText="1"/>
    </xf>
    <xf numFmtId="0" fontId="0" fillId="0" borderId="7" xfId="0" applyBorder="1" applyAlignment="1">
      <alignment horizontal="right" vertical="center" wrapText="1" readingOrder="2"/>
    </xf>
    <xf numFmtId="0" fontId="0" fillId="0" borderId="0" xfId="0" applyAlignment="1">
      <alignment horizontal="left"/>
    </xf>
    <xf numFmtId="49" fontId="19" fillId="2" borderId="1" xfId="0" applyNumberFormat="1" applyFont="1" applyFill="1" applyBorder="1" applyAlignment="1">
      <alignment horizontal="left" vertical="center"/>
    </xf>
    <xf numFmtId="49" fontId="19" fillId="2" borderId="1" xfId="0" applyNumberFormat="1" applyFont="1" applyFill="1" applyBorder="1" applyAlignment="1">
      <alignment horizontal="left" vertical="center" wrapText="1"/>
    </xf>
    <xf numFmtId="0" fontId="0" fillId="0" borderId="1" xfId="0" applyBorder="1"/>
    <xf numFmtId="0" fontId="22" fillId="5" borderId="1" xfId="0" applyFont="1" applyFill="1" applyBorder="1" applyAlignment="1">
      <alignment vertical="center" wrapText="1"/>
    </xf>
    <xf numFmtId="3" fontId="16" fillId="2" borderId="1" xfId="0" applyNumberFormat="1" applyFont="1" applyFill="1" applyBorder="1" applyAlignment="1">
      <alignment horizontal="left" vertical="center" wrapText="1"/>
    </xf>
    <xf numFmtId="0" fontId="0" fillId="2" borderId="1" xfId="0" applyFill="1" applyBorder="1" applyAlignment="1">
      <alignment horizontal="right" vertical="top" wrapText="1" readingOrder="2"/>
    </xf>
    <xf numFmtId="165" fontId="0" fillId="2" borderId="1" xfId="0" applyNumberFormat="1" applyFill="1" applyBorder="1" applyAlignment="1">
      <alignment horizontal="center" vertical="center" wrapText="1"/>
    </xf>
    <xf numFmtId="1" fontId="0" fillId="2" borderId="1" xfId="0" applyNumberFormat="1" applyFill="1" applyBorder="1" applyAlignment="1">
      <alignment horizontal="center" vertical="center"/>
    </xf>
    <xf numFmtId="37" fontId="0" fillId="2" borderId="1" xfId="1" applyNumberFormat="1" applyFont="1" applyFill="1" applyBorder="1" applyAlignment="1">
      <alignment horizontal="center" vertical="center" wrapText="1"/>
    </xf>
    <xf numFmtId="0" fontId="24" fillId="0" borderId="1" xfId="0" applyFont="1" applyBorder="1" applyAlignment="1">
      <alignment horizontal="left" vertical="center" wrapText="1"/>
    </xf>
    <xf numFmtId="0" fontId="20" fillId="2" borderId="23" xfId="0" applyFont="1" applyFill="1" applyBorder="1" applyAlignment="1">
      <alignment horizontal="center" vertical="center" wrapText="1"/>
    </xf>
    <xf numFmtId="0" fontId="20" fillId="2" borderId="24" xfId="0" applyFont="1" applyFill="1" applyBorder="1" applyAlignment="1">
      <alignment horizontal="center" vertical="center" wrapText="1"/>
    </xf>
    <xf numFmtId="0" fontId="20" fillId="2" borderId="25" xfId="0" applyFont="1" applyFill="1" applyBorder="1" applyAlignment="1">
      <alignment horizontal="center" vertical="center" wrapText="1"/>
    </xf>
    <xf numFmtId="0" fontId="20" fillId="2" borderId="27" xfId="0" applyFont="1" applyFill="1" applyBorder="1" applyAlignment="1">
      <alignment horizontal="center" vertical="center" wrapText="1"/>
    </xf>
    <xf numFmtId="0" fontId="1" fillId="2" borderId="25"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26" xfId="0" applyFont="1" applyFill="1" applyBorder="1" applyAlignment="1">
      <alignment horizontal="center" vertical="center" wrapText="1"/>
    </xf>
    <xf numFmtId="0" fontId="22" fillId="0" borderId="1" xfId="0" applyFont="1" applyBorder="1" applyAlignment="1">
      <alignment horizontal="left" vertical="center" wrapText="1"/>
    </xf>
    <xf numFmtId="0" fontId="23" fillId="0" borderId="1" xfId="0" applyFont="1" applyBorder="1" applyAlignment="1">
      <alignment horizontal="left" vertical="center" wrapText="1"/>
    </xf>
    <xf numFmtId="0" fontId="21" fillId="7" borderId="1" xfId="0" applyFont="1" applyFill="1" applyBorder="1" applyAlignment="1">
      <alignment horizontal="center" vertical="center" wrapText="1"/>
    </xf>
    <xf numFmtId="0" fontId="21" fillId="6" borderId="1" xfId="0" applyFont="1" applyFill="1" applyBorder="1" applyAlignment="1">
      <alignment horizontal="center" vertical="center" wrapText="1"/>
    </xf>
    <xf numFmtId="0" fontId="1" fillId="6" borderId="19" xfId="0" applyFont="1" applyFill="1" applyBorder="1" applyAlignment="1">
      <alignment horizontal="left" vertical="center" wrapText="1"/>
    </xf>
    <xf numFmtId="0" fontId="1" fillId="6" borderId="20" xfId="0" applyFont="1" applyFill="1" applyBorder="1" applyAlignment="1">
      <alignment horizontal="left" vertical="center" wrapText="1"/>
    </xf>
    <xf numFmtId="0" fontId="1" fillId="6" borderId="21" xfId="0" applyFont="1" applyFill="1" applyBorder="1" applyAlignment="1">
      <alignment horizontal="left" vertical="center" wrapText="1"/>
    </xf>
    <xf numFmtId="0" fontId="1" fillId="3" borderId="1" xfId="0" applyFont="1" applyFill="1" applyBorder="1" applyAlignment="1">
      <alignment horizontal="center" vertical="center" wrapText="1"/>
    </xf>
    <xf numFmtId="0" fontId="1" fillId="4" borderId="1" xfId="0" applyFont="1" applyFill="1" applyBorder="1" applyAlignment="1">
      <alignment horizontal="center" vertical="center" wrapText="1"/>
    </xf>
    <xf numFmtId="0" fontId="2" fillId="3" borderId="1" xfId="0" applyFont="1" applyFill="1" applyBorder="1" applyAlignment="1">
      <alignment horizontal="left" vertical="center"/>
    </xf>
    <xf numFmtId="0" fontId="18" fillId="3" borderId="0" xfId="0" applyFont="1" applyFill="1" applyAlignment="1">
      <alignment horizontal="left" vertical="top"/>
    </xf>
    <xf numFmtId="0" fontId="18" fillId="3" borderId="22" xfId="0" applyFont="1" applyFill="1" applyBorder="1" applyAlignment="1">
      <alignment horizontal="left" vertical="top"/>
    </xf>
    <xf numFmtId="0" fontId="18" fillId="3" borderId="1" xfId="0" applyFont="1" applyFill="1" applyBorder="1" applyAlignment="1">
      <alignment horizontal="left"/>
    </xf>
    <xf numFmtId="0" fontId="1" fillId="6" borderId="19" xfId="0" applyFont="1" applyFill="1" applyBorder="1" applyAlignment="1">
      <alignment vertical="center" wrapText="1"/>
    </xf>
    <xf numFmtId="0" fontId="1" fillId="6" borderId="20" xfId="0" applyFont="1" applyFill="1" applyBorder="1" applyAlignment="1">
      <alignment vertical="center" wrapText="1"/>
    </xf>
    <xf numFmtId="0" fontId="1" fillId="6" borderId="21" xfId="0" applyFont="1" applyFill="1" applyBorder="1" applyAlignment="1">
      <alignment vertical="center" wrapText="1"/>
    </xf>
    <xf numFmtId="0" fontId="0" fillId="3" borderId="1" xfId="0" applyFill="1" applyBorder="1" applyAlignment="1">
      <alignment horizontal="left" vertical="center"/>
    </xf>
    <xf numFmtId="0" fontId="2" fillId="3" borderId="0" xfId="0" applyFont="1" applyFill="1" applyAlignment="1">
      <alignment horizontal="left" vertical="top"/>
    </xf>
    <xf numFmtId="0" fontId="2" fillId="3" borderId="22" xfId="0" applyFont="1" applyFill="1" applyBorder="1" applyAlignment="1">
      <alignment horizontal="left" vertical="top"/>
    </xf>
    <xf numFmtId="0" fontId="4" fillId="0" borderId="15" xfId="0" applyFont="1" applyBorder="1" applyAlignment="1">
      <alignment horizontal="left" wrapText="1"/>
    </xf>
    <xf numFmtId="0" fontId="4" fillId="0" borderId="16" xfId="0" applyFont="1" applyBorder="1" applyAlignment="1">
      <alignment horizontal="left" wrapText="1"/>
    </xf>
    <xf numFmtId="0" fontId="4" fillId="0" borderId="17" xfId="0" applyFont="1" applyBorder="1" applyAlignment="1">
      <alignment horizontal="left" wrapText="1"/>
    </xf>
    <xf numFmtId="1" fontId="5" fillId="0" borderId="0" xfId="0" applyNumberFormat="1" applyFont="1" applyAlignment="1">
      <alignment horizontal="center"/>
    </xf>
    <xf numFmtId="0" fontId="4" fillId="0" borderId="2" xfId="0" applyFont="1" applyBorder="1" applyAlignment="1">
      <alignment horizontal="center"/>
    </xf>
    <xf numFmtId="0" fontId="4" fillId="0" borderId="4" xfId="0" applyFont="1" applyBorder="1" applyAlignment="1">
      <alignment horizontal="center"/>
    </xf>
    <xf numFmtId="0" fontId="4" fillId="0" borderId="2" xfId="0" applyFont="1" applyBorder="1" applyAlignment="1">
      <alignment horizontal="center" vertical="center" wrapText="1"/>
    </xf>
    <xf numFmtId="0" fontId="4" fillId="0" borderId="4" xfId="0" applyFont="1" applyBorder="1" applyAlignment="1">
      <alignment horizontal="center" vertical="center" wrapText="1"/>
    </xf>
    <xf numFmtId="0" fontId="4" fillId="0" borderId="2" xfId="0" applyFont="1" applyBorder="1" applyAlignment="1">
      <alignment horizontal="center" vertical="center"/>
    </xf>
    <xf numFmtId="0" fontId="4" fillId="0" borderId="4" xfId="0" applyFont="1" applyBorder="1" applyAlignment="1">
      <alignment horizontal="center" vertical="center"/>
    </xf>
    <xf numFmtId="0" fontId="4" fillId="0" borderId="3" xfId="0" applyFont="1" applyBorder="1" applyAlignment="1">
      <alignment horizontal="center" vertical="center"/>
    </xf>
    <xf numFmtId="0" fontId="4" fillId="0" borderId="5" xfId="0" applyFont="1" applyBorder="1" applyAlignment="1">
      <alignment horizontal="center" vertical="center"/>
    </xf>
  </cellXfs>
  <cellStyles count="9">
    <cellStyle name="Comma" xfId="8" builtinId="3"/>
    <cellStyle name="Comma 67 2" xfId="7" xr:uid="{F286DE94-70D6-4766-A5BB-C129ACC758EF}"/>
    <cellStyle name="Currency" xfId="1" builtinId="4"/>
    <cellStyle name="Normal" xfId="0" builtinId="0"/>
    <cellStyle name="Normal 10 2" xfId="5" xr:uid="{49C1CF26-C214-4015-82D7-65542039D111}"/>
    <cellStyle name="Normal 10 2 3 4" xfId="4" xr:uid="{8E1AE2E3-0D8D-4651-8937-C93D6DE99C25}"/>
    <cellStyle name="Normal 12 2 15 2" xfId="3" xr:uid="{1132D567-D2FE-470E-9E69-C617CDBFF589}"/>
    <cellStyle name="Normal 13 2" xfId="6" xr:uid="{A2F86E8B-DD31-4827-BAD8-0FEABDC6BEE3}"/>
    <cellStyle name="Normal 2" xfId="2" xr:uid="{5841CAAE-1DE0-418D-885B-11BCFB5F09FE}"/>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96820</xdr:colOff>
      <xdr:row>0</xdr:row>
      <xdr:rowOff>41201</xdr:rowOff>
    </xdr:from>
    <xdr:to>
      <xdr:col>1</xdr:col>
      <xdr:colOff>562598</xdr:colOff>
      <xdr:row>1</xdr:row>
      <xdr:rowOff>609601</xdr:rowOff>
    </xdr:to>
    <xdr:pic>
      <xdr:nvPicPr>
        <xdr:cNvPr id="3" name="Picture 2">
          <a:extLst>
            <a:ext uri="{FF2B5EF4-FFF2-40B4-BE49-F238E27FC236}">
              <a16:creationId xmlns:a16="http://schemas.microsoft.com/office/drawing/2014/main" id="{28C4D525-8553-4720-8D6E-238A36F94EA1}"/>
            </a:ext>
          </a:extLst>
        </xdr:cNvPr>
        <xdr:cNvPicPr>
          <a:picLocks noChangeAspect="1"/>
        </xdr:cNvPicPr>
      </xdr:nvPicPr>
      <xdr:blipFill>
        <a:blip xmlns:r="http://schemas.openxmlformats.org/officeDocument/2006/relationships" r:embed="rId1"/>
        <a:stretch>
          <a:fillRect/>
        </a:stretch>
      </xdr:blipFill>
      <xdr:spPr>
        <a:xfrm>
          <a:off x="96820" y="41201"/>
          <a:ext cx="1075378" cy="80462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96820</xdr:colOff>
      <xdr:row>0</xdr:row>
      <xdr:rowOff>41200</xdr:rowOff>
    </xdr:from>
    <xdr:to>
      <xdr:col>1</xdr:col>
      <xdr:colOff>562598</xdr:colOff>
      <xdr:row>1</xdr:row>
      <xdr:rowOff>434339</xdr:rowOff>
    </xdr:to>
    <xdr:pic>
      <xdr:nvPicPr>
        <xdr:cNvPr id="3" name="Picture 2">
          <a:extLst>
            <a:ext uri="{FF2B5EF4-FFF2-40B4-BE49-F238E27FC236}">
              <a16:creationId xmlns:a16="http://schemas.microsoft.com/office/drawing/2014/main" id="{407C41F0-78A8-4771-AC14-7F6486959F5A}"/>
            </a:ext>
          </a:extLst>
        </xdr:cNvPr>
        <xdr:cNvPicPr>
          <a:picLocks noChangeAspect="1"/>
        </xdr:cNvPicPr>
      </xdr:nvPicPr>
      <xdr:blipFill>
        <a:blip xmlns:r="http://schemas.openxmlformats.org/officeDocument/2006/relationships" r:embed="rId1"/>
        <a:stretch>
          <a:fillRect/>
        </a:stretch>
      </xdr:blipFill>
      <xdr:spPr>
        <a:xfrm>
          <a:off x="96820" y="41200"/>
          <a:ext cx="1075378" cy="865911"/>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96820</xdr:colOff>
      <xdr:row>0</xdr:row>
      <xdr:rowOff>41200</xdr:rowOff>
    </xdr:from>
    <xdr:to>
      <xdr:col>1</xdr:col>
      <xdr:colOff>897878</xdr:colOff>
      <xdr:row>1</xdr:row>
      <xdr:rowOff>495631</xdr:rowOff>
    </xdr:to>
    <xdr:pic>
      <xdr:nvPicPr>
        <xdr:cNvPr id="3" name="Picture 2">
          <a:extLst>
            <a:ext uri="{FF2B5EF4-FFF2-40B4-BE49-F238E27FC236}">
              <a16:creationId xmlns:a16="http://schemas.microsoft.com/office/drawing/2014/main" id="{6157BBB4-2C33-41D0-9F0D-14633F3B871B}"/>
            </a:ext>
          </a:extLst>
        </xdr:cNvPr>
        <xdr:cNvPicPr>
          <a:picLocks noChangeAspect="1"/>
        </xdr:cNvPicPr>
      </xdr:nvPicPr>
      <xdr:blipFill>
        <a:blip xmlns:r="http://schemas.openxmlformats.org/officeDocument/2006/relationships" r:embed="rId1"/>
        <a:stretch>
          <a:fillRect/>
        </a:stretch>
      </xdr:blipFill>
      <xdr:spPr>
        <a:xfrm>
          <a:off x="96820" y="41200"/>
          <a:ext cx="1075378" cy="759231"/>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F97605-0B0C-454E-8140-202F10FD0D4D}">
  <dimension ref="A1:N71"/>
  <sheetViews>
    <sheetView zoomScale="70" zoomScaleNormal="70" workbookViewId="0">
      <selection activeCell="B11" sqref="B1:B1048576"/>
    </sheetView>
  </sheetViews>
  <sheetFormatPr defaultRowHeight="14.6" x14ac:dyDescent="0.4"/>
  <cols>
    <col min="2" max="2" width="52.84375" customWidth="1"/>
    <col min="3" max="3" width="36.84375" customWidth="1"/>
    <col min="5" max="5" width="14.69140625" customWidth="1"/>
    <col min="6" max="6" width="27.69140625" customWidth="1"/>
    <col min="7" max="7" width="17.15234375" customWidth="1"/>
  </cols>
  <sheetData>
    <row r="1" spans="1:11" ht="18.899999999999999" thickBot="1" x14ac:dyDescent="0.45">
      <c r="A1" s="84"/>
      <c r="B1" s="85"/>
      <c r="C1" s="88" t="s">
        <v>0</v>
      </c>
      <c r="D1" s="89"/>
      <c r="E1" s="89"/>
      <c r="F1" s="89"/>
      <c r="G1" s="90"/>
    </row>
    <row r="2" spans="1:11" ht="61.95" customHeight="1" thickBot="1" x14ac:dyDescent="0.45">
      <c r="A2" s="86"/>
      <c r="B2" s="87"/>
      <c r="C2" s="88" t="s">
        <v>133</v>
      </c>
      <c r="D2" s="89"/>
      <c r="E2" s="89"/>
      <c r="F2" s="89"/>
      <c r="G2" s="90"/>
    </row>
    <row r="3" spans="1:11" ht="76.2" customHeight="1" x14ac:dyDescent="0.4">
      <c r="A3" s="95" t="s">
        <v>1</v>
      </c>
      <c r="B3" s="96"/>
      <c r="C3" s="96"/>
      <c r="D3" s="96"/>
      <c r="E3" s="96"/>
      <c r="F3" s="96"/>
      <c r="G3" s="97"/>
    </row>
    <row r="4" spans="1:11" ht="18.45" x14ac:dyDescent="0.4">
      <c r="A4" s="98" t="s">
        <v>2</v>
      </c>
      <c r="B4" s="98"/>
      <c r="C4" s="98"/>
      <c r="D4" s="98"/>
      <c r="E4" s="98"/>
      <c r="F4" s="99" t="s">
        <v>3</v>
      </c>
      <c r="G4" s="99"/>
    </row>
    <row r="5" spans="1:11" ht="26.15" thickBot="1" x14ac:dyDescent="0.45">
      <c r="A5" s="74" t="s">
        <v>4</v>
      </c>
      <c r="B5" s="74" t="s">
        <v>136</v>
      </c>
      <c r="C5" s="75" t="s">
        <v>5</v>
      </c>
      <c r="D5" s="75" t="s">
        <v>6</v>
      </c>
      <c r="E5" s="75" t="s">
        <v>7</v>
      </c>
      <c r="F5" s="75" t="s">
        <v>8</v>
      </c>
      <c r="G5" s="75" t="s">
        <v>9</v>
      </c>
    </row>
    <row r="6" spans="1:11" ht="174.9" x14ac:dyDescent="0.4">
      <c r="A6" s="46">
        <v>1</v>
      </c>
      <c r="B6" s="71" t="s">
        <v>137</v>
      </c>
      <c r="C6" s="72" t="s">
        <v>10</v>
      </c>
      <c r="D6" s="64" t="s">
        <v>11</v>
      </c>
      <c r="E6" s="65">
        <v>1300</v>
      </c>
      <c r="F6" s="46"/>
      <c r="G6" s="46"/>
    </row>
    <row r="7" spans="1:11" ht="43.75" x14ac:dyDescent="0.4">
      <c r="A7" s="46">
        <v>2</v>
      </c>
      <c r="B7" s="55" t="s">
        <v>12</v>
      </c>
      <c r="C7" s="51" t="s">
        <v>13</v>
      </c>
      <c r="D7" s="66" t="s">
        <v>14</v>
      </c>
      <c r="E7" s="48">
        <v>120</v>
      </c>
      <c r="F7" s="46"/>
      <c r="G7" s="46"/>
    </row>
    <row r="8" spans="1:11" ht="45.75" customHeight="1" x14ac:dyDescent="0.4">
      <c r="A8" s="46">
        <v>3</v>
      </c>
      <c r="B8" s="55" t="s">
        <v>15</v>
      </c>
      <c r="C8" s="51" t="s">
        <v>16</v>
      </c>
      <c r="D8" s="66" t="s">
        <v>14</v>
      </c>
      <c r="E8" s="48">
        <v>100</v>
      </c>
      <c r="F8" s="46"/>
      <c r="G8" s="46"/>
    </row>
    <row r="9" spans="1:11" ht="58.3" x14ac:dyDescent="0.4">
      <c r="A9" s="46">
        <v>4</v>
      </c>
      <c r="B9" s="55" t="s">
        <v>17</v>
      </c>
      <c r="C9" s="52" t="s">
        <v>18</v>
      </c>
      <c r="D9" s="66" t="s">
        <v>14</v>
      </c>
      <c r="E9" s="48">
        <v>500</v>
      </c>
      <c r="F9" s="46"/>
      <c r="G9" s="46"/>
    </row>
    <row r="10" spans="1:11" ht="51.45" x14ac:dyDescent="0.4">
      <c r="A10" s="46">
        <v>5</v>
      </c>
      <c r="B10" s="55" t="s">
        <v>19</v>
      </c>
      <c r="C10" s="53" t="s">
        <v>20</v>
      </c>
      <c r="D10" s="66" t="s">
        <v>21</v>
      </c>
      <c r="E10" s="47">
        <v>4000</v>
      </c>
      <c r="F10" s="46"/>
      <c r="G10" s="46"/>
    </row>
    <row r="11" spans="1:11" ht="218.6" x14ac:dyDescent="0.4">
      <c r="A11" s="46">
        <v>6</v>
      </c>
      <c r="B11" s="78" t="s">
        <v>22</v>
      </c>
      <c r="C11" s="79" t="s">
        <v>23</v>
      </c>
      <c r="D11" s="80" t="s">
        <v>24</v>
      </c>
      <c r="E11" s="81">
        <v>20</v>
      </c>
      <c r="F11" s="46"/>
      <c r="G11" s="46"/>
    </row>
    <row r="12" spans="1:11" ht="51.45" x14ac:dyDescent="0.4">
      <c r="A12" s="46">
        <v>7</v>
      </c>
      <c r="B12" s="55" t="s">
        <v>25</v>
      </c>
      <c r="C12" s="53" t="s">
        <v>26</v>
      </c>
      <c r="D12" s="66" t="s">
        <v>27</v>
      </c>
      <c r="E12" s="49">
        <v>120</v>
      </c>
      <c r="F12" s="46"/>
      <c r="G12" s="46"/>
      <c r="H12" s="45"/>
      <c r="I12" s="45"/>
      <c r="J12" s="45"/>
      <c r="K12" s="45"/>
    </row>
    <row r="13" spans="1:11" ht="38.6" x14ac:dyDescent="0.4">
      <c r="A13" s="46">
        <v>8</v>
      </c>
      <c r="B13" s="50" t="s">
        <v>28</v>
      </c>
      <c r="C13" s="56" t="s">
        <v>29</v>
      </c>
      <c r="D13" s="66" t="s">
        <v>24</v>
      </c>
      <c r="E13" s="49">
        <v>150</v>
      </c>
      <c r="F13" s="46"/>
      <c r="G13" s="46"/>
      <c r="H13" s="45"/>
      <c r="I13" s="45"/>
      <c r="J13" s="45"/>
      <c r="K13" s="45"/>
    </row>
    <row r="14" spans="1:11" ht="72.900000000000006" x14ac:dyDescent="0.4">
      <c r="A14" s="46">
        <v>9</v>
      </c>
      <c r="B14" s="50" t="s">
        <v>30</v>
      </c>
      <c r="C14" s="54" t="s">
        <v>31</v>
      </c>
      <c r="D14" s="66" t="s">
        <v>32</v>
      </c>
      <c r="E14" s="49">
        <v>10</v>
      </c>
      <c r="F14" s="46"/>
      <c r="G14" s="46"/>
    </row>
    <row r="15" spans="1:11" ht="51.45" x14ac:dyDescent="0.4">
      <c r="A15" s="46">
        <v>10</v>
      </c>
      <c r="B15" s="50" t="s">
        <v>33</v>
      </c>
      <c r="C15" s="52" t="s">
        <v>34</v>
      </c>
      <c r="D15" s="66" t="s">
        <v>35</v>
      </c>
      <c r="E15" s="49">
        <v>500</v>
      </c>
      <c r="F15" s="46"/>
      <c r="G15" s="46"/>
    </row>
    <row r="16" spans="1:11" ht="77.150000000000006" x14ac:dyDescent="0.4">
      <c r="A16" s="46">
        <v>11</v>
      </c>
      <c r="B16" s="55" t="s">
        <v>36</v>
      </c>
      <c r="C16" s="57" t="s">
        <v>37</v>
      </c>
      <c r="D16" s="66" t="s">
        <v>38</v>
      </c>
      <c r="E16" s="49">
        <v>250</v>
      </c>
      <c r="F16" s="46"/>
      <c r="G16" s="46"/>
    </row>
    <row r="17" spans="1:14" ht="51.9" x14ac:dyDescent="0.4">
      <c r="A17" s="46">
        <v>12</v>
      </c>
      <c r="B17" s="55" t="s">
        <v>39</v>
      </c>
      <c r="C17" s="58" t="s">
        <v>40</v>
      </c>
      <c r="D17" s="66" t="s">
        <v>41</v>
      </c>
      <c r="E17" s="49">
        <v>3500</v>
      </c>
      <c r="F17" s="46"/>
      <c r="G17" s="46"/>
    </row>
    <row r="18" spans="1:14" ht="87.45" x14ac:dyDescent="0.4">
      <c r="A18" s="46">
        <v>13</v>
      </c>
      <c r="B18" s="59" t="s">
        <v>42</v>
      </c>
      <c r="C18" s="60" t="s">
        <v>43</v>
      </c>
      <c r="D18" s="66" t="s">
        <v>44</v>
      </c>
      <c r="E18" s="49">
        <v>600</v>
      </c>
      <c r="F18" s="46"/>
      <c r="G18" s="46"/>
    </row>
    <row r="19" spans="1:14" ht="25.75" x14ac:dyDescent="0.4">
      <c r="A19" s="46">
        <v>14</v>
      </c>
      <c r="B19" s="50" t="s">
        <v>45</v>
      </c>
      <c r="C19" s="61" t="s">
        <v>46</v>
      </c>
      <c r="D19" s="66" t="s">
        <v>41</v>
      </c>
      <c r="E19" s="49">
        <v>200</v>
      </c>
      <c r="F19" s="46"/>
      <c r="G19" s="46"/>
    </row>
    <row r="20" spans="1:14" ht="29.15" x14ac:dyDescent="0.4">
      <c r="A20" s="46">
        <v>15</v>
      </c>
      <c r="B20" s="50" t="s">
        <v>47</v>
      </c>
      <c r="C20" s="62" t="s">
        <v>48</v>
      </c>
      <c r="D20" s="66" t="s">
        <v>41</v>
      </c>
      <c r="E20" s="49">
        <v>100</v>
      </c>
      <c r="F20" s="46"/>
      <c r="G20" s="46"/>
      <c r="I20" s="45"/>
      <c r="J20" s="45"/>
      <c r="K20" s="45"/>
      <c r="L20" s="45"/>
      <c r="M20" s="45"/>
      <c r="N20" s="45"/>
    </row>
    <row r="21" spans="1:14" ht="51.45" x14ac:dyDescent="0.4">
      <c r="A21" s="46">
        <v>16</v>
      </c>
      <c r="B21" s="50" t="s">
        <v>49</v>
      </c>
      <c r="C21" s="63" t="s">
        <v>50</v>
      </c>
      <c r="D21" s="66" t="s">
        <v>51</v>
      </c>
      <c r="E21" s="49">
        <v>200</v>
      </c>
      <c r="F21" s="46"/>
      <c r="G21" s="46"/>
      <c r="I21" s="45"/>
      <c r="J21" s="45"/>
      <c r="K21" s="45"/>
      <c r="L21" s="45"/>
      <c r="M21" s="45"/>
      <c r="N21" s="45"/>
    </row>
    <row r="22" spans="1:14" x14ac:dyDescent="0.4">
      <c r="A22" s="100" t="s">
        <v>52</v>
      </c>
      <c r="B22" s="100"/>
      <c r="C22" s="100"/>
      <c r="D22" s="100"/>
      <c r="E22" s="100"/>
      <c r="F22" s="100"/>
      <c r="G22" s="100"/>
    </row>
    <row r="23" spans="1:14" x14ac:dyDescent="0.4">
      <c r="A23" s="100"/>
      <c r="B23" s="100"/>
      <c r="C23" s="100"/>
      <c r="D23" s="100"/>
      <c r="E23" s="100"/>
      <c r="F23" s="100"/>
      <c r="G23" s="100"/>
    </row>
    <row r="24" spans="1:14" ht="25.75" x14ac:dyDescent="0.4">
      <c r="A24" s="74" t="s">
        <v>4</v>
      </c>
      <c r="B24" s="74" t="s">
        <v>136</v>
      </c>
      <c r="C24" s="75" t="s">
        <v>5</v>
      </c>
      <c r="D24" s="75" t="s">
        <v>6</v>
      </c>
      <c r="E24" s="75" t="s">
        <v>7</v>
      </c>
      <c r="F24" s="75" t="s">
        <v>8</v>
      </c>
      <c r="G24" s="75" t="s">
        <v>9</v>
      </c>
    </row>
    <row r="25" spans="1:14" ht="174.9" x14ac:dyDescent="0.4">
      <c r="A25" s="46">
        <v>1</v>
      </c>
      <c r="B25" s="55" t="s">
        <v>137</v>
      </c>
      <c r="C25" s="56" t="s">
        <v>10</v>
      </c>
      <c r="D25" s="66" t="s">
        <v>11</v>
      </c>
      <c r="E25" s="48">
        <v>620</v>
      </c>
      <c r="F25" s="46"/>
      <c r="G25" s="46"/>
    </row>
    <row r="26" spans="1:14" ht="43.75" x14ac:dyDescent="0.4">
      <c r="A26" s="46">
        <v>2</v>
      </c>
      <c r="B26" s="55" t="s">
        <v>12</v>
      </c>
      <c r="C26" s="51" t="s">
        <v>13</v>
      </c>
      <c r="D26" s="66" t="s">
        <v>14</v>
      </c>
      <c r="E26" s="48">
        <v>50</v>
      </c>
      <c r="F26" s="46"/>
      <c r="G26" s="46"/>
    </row>
    <row r="27" spans="1:14" ht="43.75" x14ac:dyDescent="0.4">
      <c r="A27" s="46">
        <v>3</v>
      </c>
      <c r="B27" s="55" t="s">
        <v>15</v>
      </c>
      <c r="C27" s="51" t="s">
        <v>16</v>
      </c>
      <c r="D27" s="66" t="s">
        <v>14</v>
      </c>
      <c r="E27" s="48">
        <v>50</v>
      </c>
      <c r="F27" s="46"/>
      <c r="G27" s="46"/>
    </row>
    <row r="28" spans="1:14" ht="58.3" x14ac:dyDescent="0.4">
      <c r="A28" s="46">
        <v>4</v>
      </c>
      <c r="B28" s="55" t="s">
        <v>17</v>
      </c>
      <c r="C28" s="52" t="s">
        <v>18</v>
      </c>
      <c r="D28" s="66" t="s">
        <v>14</v>
      </c>
      <c r="E28" s="48">
        <v>245</v>
      </c>
      <c r="F28" s="46"/>
      <c r="G28" s="46"/>
    </row>
    <row r="29" spans="1:14" ht="51.45" x14ac:dyDescent="0.4">
      <c r="A29" s="46">
        <v>5</v>
      </c>
      <c r="B29" s="55" t="s">
        <v>19</v>
      </c>
      <c r="C29" s="53" t="s">
        <v>20</v>
      </c>
      <c r="D29" s="66" t="s">
        <v>21</v>
      </c>
      <c r="E29" s="47">
        <v>1800</v>
      </c>
      <c r="F29" s="46"/>
      <c r="G29" s="46"/>
    </row>
    <row r="30" spans="1:14" ht="218.6" x14ac:dyDescent="0.4">
      <c r="A30" s="82">
        <v>6</v>
      </c>
      <c r="B30" s="78" t="s">
        <v>22</v>
      </c>
      <c r="C30" s="79" t="s">
        <v>23</v>
      </c>
      <c r="D30" s="80" t="s">
        <v>24</v>
      </c>
      <c r="E30" s="81">
        <v>20</v>
      </c>
      <c r="F30" s="46"/>
      <c r="G30" s="46"/>
    </row>
    <row r="31" spans="1:14" ht="51.45" x14ac:dyDescent="0.4">
      <c r="A31" s="46">
        <v>7</v>
      </c>
      <c r="B31" s="55" t="s">
        <v>25</v>
      </c>
      <c r="C31" s="53" t="s">
        <v>26</v>
      </c>
      <c r="D31" s="66" t="s">
        <v>27</v>
      </c>
      <c r="E31" s="49">
        <v>50</v>
      </c>
      <c r="F31" s="46"/>
      <c r="G31" s="46"/>
    </row>
    <row r="32" spans="1:14" ht="38.6" x14ac:dyDescent="0.4">
      <c r="A32" s="46">
        <v>8</v>
      </c>
      <c r="B32" s="50" t="s">
        <v>28</v>
      </c>
      <c r="C32" s="56" t="s">
        <v>29</v>
      </c>
      <c r="D32" s="66" t="s">
        <v>24</v>
      </c>
      <c r="E32" s="49">
        <v>150</v>
      </c>
      <c r="F32" s="46"/>
      <c r="G32" s="46"/>
    </row>
    <row r="33" spans="1:7" ht="72.900000000000006" x14ac:dyDescent="0.4">
      <c r="A33" s="46">
        <v>9</v>
      </c>
      <c r="B33" s="50" t="s">
        <v>30</v>
      </c>
      <c r="C33" s="54" t="s">
        <v>31</v>
      </c>
      <c r="D33" s="66" t="s">
        <v>32</v>
      </c>
      <c r="E33" s="49">
        <v>10</v>
      </c>
      <c r="F33" s="46"/>
      <c r="G33" s="46"/>
    </row>
    <row r="34" spans="1:7" ht="51.45" x14ac:dyDescent="0.4">
      <c r="A34" s="46">
        <v>10</v>
      </c>
      <c r="B34" s="50" t="s">
        <v>33</v>
      </c>
      <c r="C34" s="52" t="s">
        <v>34</v>
      </c>
      <c r="D34" s="66" t="s">
        <v>35</v>
      </c>
      <c r="E34" s="49">
        <v>300</v>
      </c>
      <c r="F34" s="46"/>
      <c r="G34" s="46"/>
    </row>
    <row r="35" spans="1:7" ht="77.150000000000006" x14ac:dyDescent="0.4">
      <c r="A35" s="46">
        <v>11</v>
      </c>
      <c r="B35" s="55" t="s">
        <v>36</v>
      </c>
      <c r="C35" s="57" t="s">
        <v>37</v>
      </c>
      <c r="D35" s="66" t="s">
        <v>38</v>
      </c>
      <c r="E35" s="49">
        <v>100</v>
      </c>
      <c r="F35" s="46"/>
      <c r="G35" s="46"/>
    </row>
    <row r="36" spans="1:7" ht="51.9" x14ac:dyDescent="0.4">
      <c r="A36" s="46">
        <v>12</v>
      </c>
      <c r="B36" s="55" t="s">
        <v>39</v>
      </c>
      <c r="C36" s="58" t="s">
        <v>40</v>
      </c>
      <c r="D36" s="66" t="s">
        <v>41</v>
      </c>
      <c r="E36" s="49">
        <v>2000</v>
      </c>
      <c r="F36" s="46"/>
      <c r="G36" s="46"/>
    </row>
    <row r="37" spans="1:7" ht="87.45" x14ac:dyDescent="0.4">
      <c r="A37" s="46">
        <v>13</v>
      </c>
      <c r="B37" s="59" t="s">
        <v>42</v>
      </c>
      <c r="C37" s="60" t="s">
        <v>43</v>
      </c>
      <c r="D37" s="66" t="s">
        <v>44</v>
      </c>
      <c r="E37" s="49">
        <v>100</v>
      </c>
      <c r="F37" s="46"/>
      <c r="G37" s="46"/>
    </row>
    <row r="38" spans="1:7" ht="25.75" x14ac:dyDescent="0.4">
      <c r="A38" s="46">
        <v>14</v>
      </c>
      <c r="B38" s="50" t="s">
        <v>45</v>
      </c>
      <c r="C38" s="61" t="s">
        <v>46</v>
      </c>
      <c r="D38" s="66" t="s">
        <v>41</v>
      </c>
      <c r="E38" s="49">
        <v>50</v>
      </c>
      <c r="F38" s="46"/>
      <c r="G38" s="46"/>
    </row>
    <row r="39" spans="1:7" ht="29.15" x14ac:dyDescent="0.4">
      <c r="A39" s="46">
        <v>15</v>
      </c>
      <c r="B39" s="50" t="s">
        <v>47</v>
      </c>
      <c r="C39" s="62" t="s">
        <v>48</v>
      </c>
      <c r="D39" s="66" t="s">
        <v>41</v>
      </c>
      <c r="E39" s="49">
        <v>30</v>
      </c>
      <c r="F39" s="46"/>
      <c r="G39" s="46"/>
    </row>
    <row r="40" spans="1:7" ht="51.45" x14ac:dyDescent="0.4">
      <c r="A40" s="46">
        <v>16</v>
      </c>
      <c r="B40" s="50" t="s">
        <v>49</v>
      </c>
      <c r="C40" s="63" t="s">
        <v>50</v>
      </c>
      <c r="D40" s="66" t="s">
        <v>51</v>
      </c>
      <c r="E40" s="49">
        <v>200</v>
      </c>
      <c r="F40" s="46"/>
      <c r="G40" s="46"/>
    </row>
    <row r="41" spans="1:7" x14ac:dyDescent="0.4">
      <c r="A41" s="101" t="s">
        <v>53</v>
      </c>
      <c r="B41" s="101"/>
      <c r="C41" s="101"/>
      <c r="D41" s="101"/>
      <c r="E41" s="101"/>
      <c r="F41" s="101"/>
      <c r="G41" s="101"/>
    </row>
    <row r="42" spans="1:7" x14ac:dyDescent="0.4">
      <c r="A42" s="102"/>
      <c r="B42" s="102"/>
      <c r="C42" s="102"/>
      <c r="D42" s="102"/>
      <c r="E42" s="102"/>
      <c r="F42" s="102"/>
      <c r="G42" s="102"/>
    </row>
    <row r="43" spans="1:7" ht="26.15" thickBot="1" x14ac:dyDescent="0.45">
      <c r="A43" s="74" t="s">
        <v>4</v>
      </c>
      <c r="B43" s="74" t="s">
        <v>136</v>
      </c>
      <c r="C43" s="75" t="s">
        <v>5</v>
      </c>
      <c r="D43" s="75" t="s">
        <v>6</v>
      </c>
      <c r="E43" s="75" t="s">
        <v>7</v>
      </c>
      <c r="F43" s="75" t="s">
        <v>8</v>
      </c>
      <c r="G43" s="75" t="s">
        <v>9</v>
      </c>
    </row>
    <row r="44" spans="1:7" ht="174.9" x14ac:dyDescent="0.4">
      <c r="A44" s="46">
        <v>1</v>
      </c>
      <c r="B44" s="71" t="s">
        <v>137</v>
      </c>
      <c r="C44" s="72" t="s">
        <v>10</v>
      </c>
      <c r="D44" s="64" t="s">
        <v>11</v>
      </c>
      <c r="E44" s="65">
        <v>150</v>
      </c>
      <c r="F44" s="46"/>
      <c r="G44" s="46"/>
    </row>
    <row r="45" spans="1:7" ht="43.75" x14ac:dyDescent="0.4">
      <c r="A45" s="46">
        <v>2</v>
      </c>
      <c r="B45" s="55" t="s">
        <v>12</v>
      </c>
      <c r="C45" s="51" t="s">
        <v>13</v>
      </c>
      <c r="D45" s="66" t="s">
        <v>14</v>
      </c>
      <c r="E45" s="48">
        <v>20</v>
      </c>
      <c r="F45" s="46"/>
      <c r="G45" s="46"/>
    </row>
    <row r="46" spans="1:7" ht="43.75" x14ac:dyDescent="0.4">
      <c r="A46" s="46">
        <v>3</v>
      </c>
      <c r="B46" s="55" t="s">
        <v>15</v>
      </c>
      <c r="C46" s="51" t="s">
        <v>16</v>
      </c>
      <c r="D46" s="66" t="s">
        <v>14</v>
      </c>
      <c r="E46" s="48">
        <v>30</v>
      </c>
      <c r="F46" s="46"/>
      <c r="G46" s="46"/>
    </row>
    <row r="47" spans="1:7" ht="58.3" x14ac:dyDescent="0.4">
      <c r="A47" s="46">
        <v>4</v>
      </c>
      <c r="B47" s="55" t="s">
        <v>17</v>
      </c>
      <c r="C47" s="52" t="s">
        <v>18</v>
      </c>
      <c r="D47" s="66" t="s">
        <v>14</v>
      </c>
      <c r="E47" s="48">
        <v>130</v>
      </c>
      <c r="F47" s="46"/>
      <c r="G47" s="46"/>
    </row>
    <row r="48" spans="1:7" ht="51.45" x14ac:dyDescent="0.4">
      <c r="A48" s="46">
        <v>5</v>
      </c>
      <c r="B48" s="55" t="s">
        <v>19</v>
      </c>
      <c r="C48" s="53" t="s">
        <v>20</v>
      </c>
      <c r="D48" s="66" t="s">
        <v>21</v>
      </c>
      <c r="E48" s="47">
        <v>700</v>
      </c>
      <c r="F48" s="46"/>
      <c r="G48" s="46"/>
    </row>
    <row r="49" spans="1:7" ht="218.6" x14ac:dyDescent="0.4">
      <c r="A49" s="46">
        <v>6</v>
      </c>
      <c r="B49" s="50" t="s">
        <v>22</v>
      </c>
      <c r="C49" s="54" t="s">
        <v>23</v>
      </c>
      <c r="D49" s="66" t="s">
        <v>24</v>
      </c>
      <c r="E49" s="49">
        <v>20</v>
      </c>
      <c r="F49" s="46"/>
      <c r="G49" s="46"/>
    </row>
    <row r="50" spans="1:7" ht="51.45" x14ac:dyDescent="0.4">
      <c r="A50" s="46">
        <v>7</v>
      </c>
      <c r="B50" s="55" t="s">
        <v>25</v>
      </c>
      <c r="C50" s="53" t="s">
        <v>26</v>
      </c>
      <c r="D50" s="66" t="s">
        <v>27</v>
      </c>
      <c r="E50" s="49">
        <v>100</v>
      </c>
      <c r="F50" s="46"/>
      <c r="G50" s="46"/>
    </row>
    <row r="51" spans="1:7" ht="38.6" x14ac:dyDescent="0.4">
      <c r="A51" s="46">
        <v>8</v>
      </c>
      <c r="B51" s="50" t="s">
        <v>28</v>
      </c>
      <c r="C51" s="56" t="s">
        <v>29</v>
      </c>
      <c r="D51" s="66" t="s">
        <v>24</v>
      </c>
      <c r="E51" s="49">
        <v>48</v>
      </c>
      <c r="F51" s="46"/>
      <c r="G51" s="46"/>
    </row>
    <row r="52" spans="1:7" ht="72.900000000000006" x14ac:dyDescent="0.4">
      <c r="A52" s="82">
        <v>9</v>
      </c>
      <c r="B52" s="78" t="s">
        <v>30</v>
      </c>
      <c r="C52" s="79" t="s">
        <v>31</v>
      </c>
      <c r="D52" s="80" t="s">
        <v>32</v>
      </c>
      <c r="E52" s="81">
        <v>5</v>
      </c>
      <c r="F52" s="46"/>
      <c r="G52" s="46"/>
    </row>
    <row r="53" spans="1:7" ht="51.45" x14ac:dyDescent="0.4">
      <c r="A53" s="46">
        <v>10</v>
      </c>
      <c r="B53" s="50" t="s">
        <v>33</v>
      </c>
      <c r="C53" s="52" t="s">
        <v>34</v>
      </c>
      <c r="D53" s="66" t="s">
        <v>35</v>
      </c>
      <c r="E53" s="49">
        <v>50</v>
      </c>
      <c r="F53" s="46"/>
      <c r="G53" s="46"/>
    </row>
    <row r="54" spans="1:7" ht="77.150000000000006" x14ac:dyDescent="0.4">
      <c r="A54" s="46">
        <v>11</v>
      </c>
      <c r="B54" s="55" t="s">
        <v>36</v>
      </c>
      <c r="C54" s="57" t="s">
        <v>37</v>
      </c>
      <c r="D54" s="66" t="s">
        <v>38</v>
      </c>
      <c r="E54" s="49">
        <v>1000</v>
      </c>
      <c r="F54" s="46"/>
      <c r="G54" s="46"/>
    </row>
    <row r="55" spans="1:7" ht="51.9" x14ac:dyDescent="0.4">
      <c r="A55" s="46">
        <v>12</v>
      </c>
      <c r="B55" s="55" t="s">
        <v>39</v>
      </c>
      <c r="C55" s="58" t="s">
        <v>40</v>
      </c>
      <c r="D55" s="66" t="s">
        <v>41</v>
      </c>
      <c r="E55" s="49">
        <v>300</v>
      </c>
      <c r="F55" s="46"/>
      <c r="G55" s="46"/>
    </row>
    <row r="56" spans="1:7" ht="87.45" x14ac:dyDescent="0.4">
      <c r="A56" s="46">
        <v>13</v>
      </c>
      <c r="B56" s="59" t="s">
        <v>42</v>
      </c>
      <c r="C56" s="60" t="s">
        <v>43</v>
      </c>
      <c r="D56" s="66" t="s">
        <v>44</v>
      </c>
      <c r="E56" s="49">
        <v>400</v>
      </c>
      <c r="F56" s="46"/>
      <c r="G56" s="46"/>
    </row>
    <row r="57" spans="1:7" ht="25.75" x14ac:dyDescent="0.4">
      <c r="A57" s="46">
        <v>14</v>
      </c>
      <c r="B57" s="50" t="s">
        <v>45</v>
      </c>
      <c r="C57" s="61" t="s">
        <v>46</v>
      </c>
      <c r="D57" s="66" t="s">
        <v>41</v>
      </c>
      <c r="E57" s="49">
        <v>15</v>
      </c>
      <c r="F57" s="46"/>
      <c r="G57" s="46"/>
    </row>
    <row r="58" spans="1:7" ht="29.15" x14ac:dyDescent="0.4">
      <c r="A58" s="46">
        <v>15</v>
      </c>
      <c r="B58" s="50" t="s">
        <v>47</v>
      </c>
      <c r="C58" s="62" t="s">
        <v>48</v>
      </c>
      <c r="D58" s="66" t="s">
        <v>41</v>
      </c>
      <c r="E58" s="49">
        <v>200</v>
      </c>
      <c r="F58" s="46"/>
      <c r="G58" s="46"/>
    </row>
    <row r="59" spans="1:7" ht="51.45" x14ac:dyDescent="0.4">
      <c r="A59" s="46">
        <v>16</v>
      </c>
      <c r="B59" s="50" t="s">
        <v>49</v>
      </c>
      <c r="C59" s="63" t="s">
        <v>50</v>
      </c>
      <c r="D59" s="66" t="s">
        <v>51</v>
      </c>
      <c r="E59" s="49">
        <v>200</v>
      </c>
      <c r="F59" s="46"/>
      <c r="G59" s="46"/>
    </row>
    <row r="60" spans="1:7" ht="18.45" x14ac:dyDescent="0.4">
      <c r="A60" s="93" t="s">
        <v>54</v>
      </c>
      <c r="B60" s="93"/>
      <c r="C60" s="93"/>
      <c r="D60" s="93"/>
      <c r="E60" s="93"/>
      <c r="F60" s="94" t="s">
        <v>3</v>
      </c>
      <c r="G60" s="94"/>
    </row>
    <row r="61" spans="1:7" ht="38.6" x14ac:dyDescent="0.4">
      <c r="A61" s="91" t="s">
        <v>55</v>
      </c>
      <c r="B61" s="91"/>
      <c r="C61" s="92" t="s">
        <v>56</v>
      </c>
      <c r="D61" s="92"/>
      <c r="E61" s="92"/>
      <c r="F61" s="77" t="s">
        <v>57</v>
      </c>
      <c r="G61" s="76"/>
    </row>
    <row r="62" spans="1:7" ht="25.75" x14ac:dyDescent="0.4">
      <c r="A62" s="91" t="s">
        <v>58</v>
      </c>
      <c r="B62" s="91"/>
      <c r="C62" s="92" t="s">
        <v>59</v>
      </c>
      <c r="D62" s="92"/>
      <c r="E62" s="92" t="s">
        <v>60</v>
      </c>
      <c r="F62" s="77" t="s">
        <v>61</v>
      </c>
      <c r="G62" s="76"/>
    </row>
    <row r="63" spans="1:7" ht="25.75" x14ac:dyDescent="0.4">
      <c r="A63" s="91" t="s">
        <v>62</v>
      </c>
      <c r="B63" s="91"/>
      <c r="C63" s="92" t="s">
        <v>63</v>
      </c>
      <c r="D63" s="92"/>
      <c r="E63" s="92"/>
      <c r="F63" s="77" t="s">
        <v>64</v>
      </c>
      <c r="G63" s="76"/>
    </row>
    <row r="64" spans="1:7" ht="25.75" x14ac:dyDescent="0.4">
      <c r="A64" s="91" t="s">
        <v>65</v>
      </c>
      <c r="B64" s="91"/>
      <c r="C64" s="92" t="s">
        <v>66</v>
      </c>
      <c r="D64" s="92"/>
      <c r="E64" s="92">
        <v>30</v>
      </c>
      <c r="F64" s="77" t="s">
        <v>67</v>
      </c>
      <c r="G64" s="76"/>
    </row>
    <row r="65" spans="1:7" ht="25.75" x14ac:dyDescent="0.4">
      <c r="A65" s="91" t="s">
        <v>68</v>
      </c>
      <c r="B65" s="91"/>
      <c r="C65" s="92" t="s">
        <v>69</v>
      </c>
      <c r="D65" s="92"/>
      <c r="E65" s="92" t="s">
        <v>70</v>
      </c>
      <c r="F65" s="77" t="s">
        <v>71</v>
      </c>
      <c r="G65" s="76"/>
    </row>
    <row r="66" spans="1:7" ht="25.75" x14ac:dyDescent="0.4">
      <c r="A66" s="83" t="s">
        <v>72</v>
      </c>
      <c r="B66" s="83"/>
      <c r="C66" s="83"/>
      <c r="D66" s="83"/>
      <c r="E66" s="83"/>
      <c r="F66" s="77" t="s">
        <v>73</v>
      </c>
      <c r="G66" s="76"/>
    </row>
    <row r="67" spans="1:7" ht="38.6" x14ac:dyDescent="0.4">
      <c r="A67" s="83"/>
      <c r="B67" s="83"/>
      <c r="C67" s="83"/>
      <c r="D67" s="83"/>
      <c r="E67" s="83"/>
      <c r="F67" s="77" t="s">
        <v>74</v>
      </c>
      <c r="G67" s="76"/>
    </row>
    <row r="68" spans="1:7" ht="25.75" x14ac:dyDescent="0.4">
      <c r="A68" s="83"/>
      <c r="B68" s="83"/>
      <c r="C68" s="83"/>
      <c r="D68" s="83"/>
      <c r="E68" s="83"/>
      <c r="F68" s="77" t="s">
        <v>75</v>
      </c>
      <c r="G68" s="76"/>
    </row>
    <row r="69" spans="1:7" ht="25.75" x14ac:dyDescent="0.4">
      <c r="A69" s="83"/>
      <c r="B69" s="83"/>
      <c r="C69" s="83"/>
      <c r="D69" s="83"/>
      <c r="E69" s="83"/>
      <c r="F69" s="77" t="s">
        <v>76</v>
      </c>
      <c r="G69" s="76"/>
    </row>
    <row r="70" spans="1:7" ht="25.75" x14ac:dyDescent="0.4">
      <c r="A70" s="83"/>
      <c r="B70" s="83"/>
      <c r="C70" s="83"/>
      <c r="D70" s="83"/>
      <c r="E70" s="83"/>
      <c r="F70" s="77" t="s">
        <v>77</v>
      </c>
      <c r="G70" s="76"/>
    </row>
    <row r="71" spans="1:7" x14ac:dyDescent="0.4">
      <c r="A71" s="83"/>
      <c r="B71" s="83"/>
      <c r="C71" s="83"/>
      <c r="D71" s="83"/>
      <c r="E71" s="83"/>
      <c r="F71" s="77" t="s">
        <v>78</v>
      </c>
      <c r="G71" s="76"/>
    </row>
  </sheetData>
  <protectedRanges>
    <protectedRange sqref="C61:D61 C62:E65" name="Område1_1_1"/>
    <protectedRange sqref="A66" name="Område1_1_1_1"/>
    <protectedRange sqref="A1" name="Område1_1"/>
  </protectedRanges>
  <mergeCells count="21">
    <mergeCell ref="A3:G3"/>
    <mergeCell ref="A4:E4"/>
    <mergeCell ref="F4:G4"/>
    <mergeCell ref="A22:G23"/>
    <mergeCell ref="A41:G42"/>
    <mergeCell ref="A66:E71"/>
    <mergeCell ref="A1:B2"/>
    <mergeCell ref="C1:G1"/>
    <mergeCell ref="C2:G2"/>
    <mergeCell ref="A63:B63"/>
    <mergeCell ref="C63:E63"/>
    <mergeCell ref="A64:B64"/>
    <mergeCell ref="C64:E64"/>
    <mergeCell ref="A65:B65"/>
    <mergeCell ref="C65:E65"/>
    <mergeCell ref="A60:E60"/>
    <mergeCell ref="F60:G60"/>
    <mergeCell ref="A61:B61"/>
    <mergeCell ref="C61:E61"/>
    <mergeCell ref="A62:B62"/>
    <mergeCell ref="C62:E62"/>
  </mergeCells>
  <pageMargins left="0.7" right="0.7" top="0.75" bottom="0.75" header="0.3" footer="0.3"/>
  <pageSetup scale="65"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6CDF367-A589-4970-B61D-82086895E2FB}">
  <dimension ref="A1:N52"/>
  <sheetViews>
    <sheetView topLeftCell="A7" zoomScale="70" zoomScaleNormal="70" workbookViewId="0">
      <selection activeCell="B11" sqref="B1:B1048576"/>
    </sheetView>
  </sheetViews>
  <sheetFormatPr defaultRowHeight="14.6" x14ac:dyDescent="0.4"/>
  <cols>
    <col min="2" max="2" width="46.3046875" customWidth="1"/>
    <col min="3" max="3" width="36.84375" customWidth="1"/>
    <col min="4" max="4" width="11.3828125" customWidth="1"/>
    <col min="5" max="5" width="9.15234375" customWidth="1"/>
    <col min="6" max="6" width="24.69140625" customWidth="1"/>
    <col min="7" max="7" width="18.3046875" customWidth="1"/>
  </cols>
  <sheetData>
    <row r="1" spans="1:11" ht="45.65" customHeight="1" thickBot="1" x14ac:dyDescent="0.45">
      <c r="A1" s="84"/>
      <c r="B1" s="85"/>
      <c r="C1" s="88" t="s">
        <v>79</v>
      </c>
      <c r="D1" s="89"/>
      <c r="E1" s="89"/>
      <c r="F1" s="89"/>
      <c r="G1" s="90"/>
    </row>
    <row r="2" spans="1:11" ht="52.2" customHeight="1" thickBot="1" x14ac:dyDescent="0.45">
      <c r="A2" s="86"/>
      <c r="B2" s="87"/>
      <c r="C2" s="88" t="s">
        <v>134</v>
      </c>
      <c r="D2" s="89"/>
      <c r="E2" s="89"/>
      <c r="F2" s="89"/>
      <c r="G2" s="90"/>
    </row>
    <row r="3" spans="1:11" ht="50.5" customHeight="1" x14ac:dyDescent="0.4">
      <c r="A3" s="95" t="s">
        <v>80</v>
      </c>
      <c r="B3" s="96"/>
      <c r="C3" s="96"/>
      <c r="D3" s="96"/>
      <c r="E3" s="96"/>
      <c r="F3" s="96"/>
      <c r="G3" s="97"/>
    </row>
    <row r="4" spans="1:11" ht="18.45" x14ac:dyDescent="0.4">
      <c r="A4" s="98" t="s">
        <v>2</v>
      </c>
      <c r="B4" s="98"/>
      <c r="C4" s="98"/>
      <c r="D4" s="98"/>
      <c r="E4" s="98"/>
      <c r="F4" s="99" t="s">
        <v>3</v>
      </c>
      <c r="G4" s="99"/>
    </row>
    <row r="5" spans="1:11" ht="45.65" customHeight="1" thickBot="1" x14ac:dyDescent="0.45">
      <c r="A5" s="74" t="s">
        <v>4</v>
      </c>
      <c r="B5" s="74" t="s">
        <v>136</v>
      </c>
      <c r="C5" s="75" t="s">
        <v>5</v>
      </c>
      <c r="D5" s="75" t="s">
        <v>6</v>
      </c>
      <c r="E5" s="75" t="s">
        <v>7</v>
      </c>
      <c r="F5" s="75" t="s">
        <v>8</v>
      </c>
      <c r="G5" s="75" t="s">
        <v>9</v>
      </c>
    </row>
    <row r="6" spans="1:11" ht="180" x14ac:dyDescent="0.4">
      <c r="A6" s="46">
        <v>1</v>
      </c>
      <c r="B6" s="71" t="s">
        <v>137</v>
      </c>
      <c r="C6" s="72" t="s">
        <v>10</v>
      </c>
      <c r="D6" s="64" t="s">
        <v>11</v>
      </c>
      <c r="E6" s="67">
        <v>1427</v>
      </c>
      <c r="F6" s="46"/>
      <c r="G6" s="46"/>
    </row>
    <row r="7" spans="1:11" ht="64.3" x14ac:dyDescent="0.4">
      <c r="A7" s="46">
        <v>2</v>
      </c>
      <c r="B7" s="55" t="s">
        <v>12</v>
      </c>
      <c r="C7" s="51" t="s">
        <v>13</v>
      </c>
      <c r="D7" s="66" t="s">
        <v>14</v>
      </c>
      <c r="E7" s="67">
        <v>200</v>
      </c>
      <c r="F7" s="46"/>
      <c r="G7" s="46"/>
    </row>
    <row r="8" spans="1:11" ht="45.75" customHeight="1" x14ac:dyDescent="0.4">
      <c r="A8" s="46">
        <v>3</v>
      </c>
      <c r="B8" s="55" t="s">
        <v>15</v>
      </c>
      <c r="C8" s="51" t="s">
        <v>16</v>
      </c>
      <c r="D8" s="66" t="s">
        <v>14</v>
      </c>
      <c r="E8" s="67">
        <v>150</v>
      </c>
      <c r="F8" s="46"/>
      <c r="G8" s="46"/>
    </row>
    <row r="9" spans="1:11" ht="64.3" x14ac:dyDescent="0.4">
      <c r="A9" s="46">
        <v>4</v>
      </c>
      <c r="B9" s="55" t="s">
        <v>17</v>
      </c>
      <c r="C9" s="52" t="s">
        <v>18</v>
      </c>
      <c r="D9" s="66" t="s">
        <v>14</v>
      </c>
      <c r="E9" s="67">
        <v>200</v>
      </c>
      <c r="F9" s="46"/>
      <c r="G9" s="46"/>
    </row>
    <row r="10" spans="1:11" ht="51.45" x14ac:dyDescent="0.4">
      <c r="A10" s="46">
        <v>5</v>
      </c>
      <c r="B10" s="55" t="s">
        <v>19</v>
      </c>
      <c r="C10" s="53" t="s">
        <v>20</v>
      </c>
      <c r="D10" s="66" t="s">
        <v>21</v>
      </c>
      <c r="E10" s="67">
        <v>750</v>
      </c>
      <c r="F10" s="46"/>
      <c r="G10" s="46"/>
    </row>
    <row r="11" spans="1:11" ht="218.6" x14ac:dyDescent="0.4">
      <c r="A11" s="46">
        <v>6</v>
      </c>
      <c r="B11" s="50" t="s">
        <v>22</v>
      </c>
      <c r="C11" s="54" t="s">
        <v>23</v>
      </c>
      <c r="D11" s="66" t="s">
        <v>24</v>
      </c>
      <c r="E11" s="68">
        <v>10</v>
      </c>
      <c r="F11" s="46"/>
      <c r="G11" s="46"/>
    </row>
    <row r="12" spans="1:11" ht="51.45" x14ac:dyDescent="0.4">
      <c r="A12" s="46">
        <v>7</v>
      </c>
      <c r="B12" s="55" t="s">
        <v>25</v>
      </c>
      <c r="C12" s="53" t="s">
        <v>26</v>
      </c>
      <c r="D12" s="66" t="s">
        <v>27</v>
      </c>
      <c r="E12" s="69">
        <v>20</v>
      </c>
      <c r="F12" s="46"/>
      <c r="G12" s="46"/>
      <c r="H12" s="45"/>
      <c r="I12" s="45"/>
      <c r="J12" s="45"/>
      <c r="K12" s="45"/>
    </row>
    <row r="13" spans="1:11" ht="38.6" x14ac:dyDescent="0.4">
      <c r="A13" s="46">
        <v>8</v>
      </c>
      <c r="B13" s="50" t="s">
        <v>28</v>
      </c>
      <c r="C13" s="56" t="s">
        <v>29</v>
      </c>
      <c r="D13" s="66" t="s">
        <v>24</v>
      </c>
      <c r="E13" s="70">
        <v>10</v>
      </c>
      <c r="F13" s="46"/>
      <c r="G13" s="46"/>
      <c r="H13" s="45"/>
      <c r="I13" s="45"/>
      <c r="J13" s="45"/>
      <c r="K13" s="45"/>
    </row>
    <row r="14" spans="1:11" ht="72.900000000000006" x14ac:dyDescent="0.4">
      <c r="A14" s="46">
        <v>9</v>
      </c>
      <c r="B14" s="50" t="s">
        <v>30</v>
      </c>
      <c r="C14" s="54" t="s">
        <v>31</v>
      </c>
      <c r="D14" s="66" t="s">
        <v>32</v>
      </c>
      <c r="E14" s="49">
        <v>10</v>
      </c>
      <c r="F14" s="46"/>
      <c r="G14" s="46"/>
    </row>
    <row r="15" spans="1:11" ht="51.45" x14ac:dyDescent="0.4">
      <c r="A15" s="46">
        <v>10</v>
      </c>
      <c r="B15" s="50" t="s">
        <v>33</v>
      </c>
      <c r="C15" s="52" t="s">
        <v>34</v>
      </c>
      <c r="D15" s="66" t="s">
        <v>35</v>
      </c>
      <c r="E15" s="69">
        <v>50</v>
      </c>
      <c r="F15" s="46"/>
      <c r="G15" s="46"/>
    </row>
    <row r="16" spans="1:11" ht="77.150000000000006" x14ac:dyDescent="0.4">
      <c r="A16" s="46">
        <v>11</v>
      </c>
      <c r="B16" s="55" t="s">
        <v>36</v>
      </c>
      <c r="C16" s="57" t="s">
        <v>37</v>
      </c>
      <c r="D16" s="66" t="s">
        <v>38</v>
      </c>
      <c r="E16" s="70">
        <v>20</v>
      </c>
      <c r="F16" s="46"/>
      <c r="G16" s="46"/>
    </row>
    <row r="17" spans="1:14" ht="64.3" x14ac:dyDescent="0.4">
      <c r="A17" s="46">
        <v>12</v>
      </c>
      <c r="B17" s="55" t="s">
        <v>39</v>
      </c>
      <c r="C17" s="58" t="s">
        <v>40</v>
      </c>
      <c r="D17" s="66" t="s">
        <v>41</v>
      </c>
      <c r="E17" s="69">
        <v>250</v>
      </c>
      <c r="F17" s="46"/>
      <c r="G17" s="46"/>
    </row>
    <row r="18" spans="1:14" ht="90" x14ac:dyDescent="0.4">
      <c r="A18" s="46">
        <v>13</v>
      </c>
      <c r="B18" s="59" t="s">
        <v>42</v>
      </c>
      <c r="C18" s="60" t="s">
        <v>43</v>
      </c>
      <c r="D18" s="66" t="s">
        <v>44</v>
      </c>
      <c r="E18" s="70">
        <v>200</v>
      </c>
      <c r="F18" s="46"/>
      <c r="G18" s="46"/>
    </row>
    <row r="19" spans="1:14" ht="25.75" x14ac:dyDescent="0.4">
      <c r="A19" s="46">
        <v>14</v>
      </c>
      <c r="B19" s="50" t="s">
        <v>45</v>
      </c>
      <c r="C19" s="61" t="s">
        <v>46</v>
      </c>
      <c r="D19" s="66" t="s">
        <v>41</v>
      </c>
      <c r="E19" s="69">
        <v>200</v>
      </c>
      <c r="F19" s="46"/>
      <c r="G19" s="46"/>
    </row>
    <row r="20" spans="1:14" ht="29.15" x14ac:dyDescent="0.4">
      <c r="A20" s="46">
        <v>15</v>
      </c>
      <c r="B20" s="50" t="s">
        <v>47</v>
      </c>
      <c r="C20" s="62" t="s">
        <v>48</v>
      </c>
      <c r="D20" s="66" t="s">
        <v>41</v>
      </c>
      <c r="E20" s="69">
        <v>50</v>
      </c>
      <c r="F20" s="46"/>
      <c r="G20" s="46"/>
      <c r="I20" s="45"/>
      <c r="J20" s="45"/>
      <c r="K20" s="45"/>
      <c r="L20" s="45"/>
      <c r="M20" s="45"/>
      <c r="N20" s="45"/>
    </row>
    <row r="21" spans="1:14" ht="51.45" x14ac:dyDescent="0.4">
      <c r="A21" s="46">
        <v>16</v>
      </c>
      <c r="B21" s="50" t="s">
        <v>49</v>
      </c>
      <c r="C21" s="63" t="s">
        <v>50</v>
      </c>
      <c r="D21" s="66" t="s">
        <v>51</v>
      </c>
      <c r="E21" s="70">
        <v>100</v>
      </c>
      <c r="F21" s="46"/>
      <c r="G21" s="46"/>
      <c r="I21" s="45"/>
      <c r="J21" s="45"/>
      <c r="K21" s="45"/>
      <c r="L21" s="45"/>
      <c r="M21" s="45"/>
      <c r="N21" s="45"/>
    </row>
    <row r="22" spans="1:14" x14ac:dyDescent="0.4">
      <c r="A22" s="103" t="s">
        <v>81</v>
      </c>
      <c r="B22" s="103"/>
      <c r="C22" s="103"/>
      <c r="D22" s="103"/>
      <c r="E22" s="103"/>
      <c r="F22" s="103"/>
      <c r="G22" s="103"/>
    </row>
    <row r="23" spans="1:14" x14ac:dyDescent="0.4">
      <c r="A23" s="103"/>
      <c r="B23" s="103"/>
      <c r="C23" s="103"/>
      <c r="D23" s="103"/>
      <c r="E23" s="103"/>
      <c r="F23" s="103"/>
      <c r="G23" s="103"/>
    </row>
    <row r="24" spans="1:14" ht="26.15" thickBot="1" x14ac:dyDescent="0.45">
      <c r="A24" s="74" t="s">
        <v>4</v>
      </c>
      <c r="B24" s="74" t="s">
        <v>136</v>
      </c>
      <c r="C24" s="75" t="s">
        <v>5</v>
      </c>
      <c r="D24" s="75" t="s">
        <v>6</v>
      </c>
      <c r="E24" s="75" t="s">
        <v>7</v>
      </c>
      <c r="F24" s="75" t="s">
        <v>8</v>
      </c>
      <c r="G24" s="75" t="s">
        <v>9</v>
      </c>
    </row>
    <row r="25" spans="1:14" ht="180" x14ac:dyDescent="0.4">
      <c r="A25" s="46">
        <v>1</v>
      </c>
      <c r="B25" s="71" t="s">
        <v>137</v>
      </c>
      <c r="C25" s="72" t="s">
        <v>10</v>
      </c>
      <c r="D25" s="64" t="s">
        <v>11</v>
      </c>
      <c r="E25" s="65">
        <v>1300</v>
      </c>
      <c r="F25" s="46"/>
      <c r="G25" s="46"/>
    </row>
    <row r="26" spans="1:14" ht="64.3" x14ac:dyDescent="0.4">
      <c r="A26" s="46">
        <v>2</v>
      </c>
      <c r="B26" s="55" t="s">
        <v>12</v>
      </c>
      <c r="C26" s="51" t="s">
        <v>13</v>
      </c>
      <c r="D26" s="66" t="s">
        <v>14</v>
      </c>
      <c r="E26" s="48">
        <v>120</v>
      </c>
      <c r="F26" s="46"/>
      <c r="G26" s="46"/>
    </row>
    <row r="27" spans="1:14" ht="51.45" x14ac:dyDescent="0.4">
      <c r="A27" s="46">
        <v>3</v>
      </c>
      <c r="B27" s="55" t="s">
        <v>15</v>
      </c>
      <c r="C27" s="51" t="s">
        <v>16</v>
      </c>
      <c r="D27" s="66" t="s">
        <v>14</v>
      </c>
      <c r="E27" s="48">
        <v>100</v>
      </c>
      <c r="F27" s="46"/>
      <c r="G27" s="46"/>
    </row>
    <row r="28" spans="1:14" ht="64.3" x14ac:dyDescent="0.4">
      <c r="A28" s="46">
        <v>4</v>
      </c>
      <c r="B28" s="55" t="s">
        <v>17</v>
      </c>
      <c r="C28" s="52" t="s">
        <v>18</v>
      </c>
      <c r="D28" s="66" t="s">
        <v>14</v>
      </c>
      <c r="E28" s="48">
        <v>500</v>
      </c>
      <c r="F28" s="46"/>
      <c r="G28" s="46"/>
    </row>
    <row r="29" spans="1:14" ht="51.45" x14ac:dyDescent="0.4">
      <c r="A29" s="46">
        <v>5</v>
      </c>
      <c r="B29" s="55" t="s">
        <v>19</v>
      </c>
      <c r="C29" s="53" t="s">
        <v>20</v>
      </c>
      <c r="D29" s="66" t="s">
        <v>21</v>
      </c>
      <c r="E29" s="47">
        <v>4000</v>
      </c>
      <c r="F29" s="46"/>
      <c r="G29" s="46"/>
    </row>
    <row r="30" spans="1:14" ht="218.6" x14ac:dyDescent="0.4">
      <c r="A30" s="46">
        <v>6</v>
      </c>
      <c r="B30" s="50" t="s">
        <v>22</v>
      </c>
      <c r="C30" s="54" t="s">
        <v>23</v>
      </c>
      <c r="D30" s="66" t="s">
        <v>24</v>
      </c>
      <c r="E30" s="49">
        <v>20</v>
      </c>
      <c r="F30" s="46"/>
      <c r="G30" s="46"/>
    </row>
    <row r="31" spans="1:14" ht="51.45" x14ac:dyDescent="0.4">
      <c r="A31" s="46">
        <v>7</v>
      </c>
      <c r="B31" s="55" t="s">
        <v>25</v>
      </c>
      <c r="C31" s="53" t="s">
        <v>26</v>
      </c>
      <c r="D31" s="66" t="s">
        <v>27</v>
      </c>
      <c r="E31" s="49">
        <v>120</v>
      </c>
      <c r="F31" s="46"/>
      <c r="G31" s="46"/>
    </row>
    <row r="32" spans="1:14" ht="38.6" x14ac:dyDescent="0.4">
      <c r="A32" s="46">
        <v>8</v>
      </c>
      <c r="B32" s="50" t="s">
        <v>28</v>
      </c>
      <c r="C32" s="56" t="s">
        <v>29</v>
      </c>
      <c r="D32" s="66" t="s">
        <v>24</v>
      </c>
      <c r="E32" s="49">
        <v>150</v>
      </c>
      <c r="F32" s="46"/>
      <c r="G32" s="46"/>
    </row>
    <row r="33" spans="1:7" ht="72.900000000000006" x14ac:dyDescent="0.4">
      <c r="A33" s="46">
        <v>9</v>
      </c>
      <c r="B33" s="50" t="s">
        <v>30</v>
      </c>
      <c r="C33" s="54" t="s">
        <v>31</v>
      </c>
      <c r="D33" s="66" t="s">
        <v>32</v>
      </c>
      <c r="E33" s="49">
        <v>10</v>
      </c>
      <c r="F33" s="46"/>
      <c r="G33" s="46"/>
    </row>
    <row r="34" spans="1:7" ht="51.45" x14ac:dyDescent="0.4">
      <c r="A34" s="46">
        <v>10</v>
      </c>
      <c r="B34" s="50" t="s">
        <v>33</v>
      </c>
      <c r="C34" s="52" t="s">
        <v>34</v>
      </c>
      <c r="D34" s="66" t="s">
        <v>35</v>
      </c>
      <c r="E34" s="49">
        <v>500</v>
      </c>
      <c r="F34" s="46"/>
      <c r="G34" s="46"/>
    </row>
    <row r="35" spans="1:7" ht="77.150000000000006" x14ac:dyDescent="0.4">
      <c r="A35" s="46">
        <v>11</v>
      </c>
      <c r="B35" s="55" t="s">
        <v>36</v>
      </c>
      <c r="C35" s="57" t="s">
        <v>37</v>
      </c>
      <c r="D35" s="66" t="s">
        <v>38</v>
      </c>
      <c r="E35" s="49">
        <v>250</v>
      </c>
      <c r="F35" s="46"/>
      <c r="G35" s="46"/>
    </row>
    <row r="36" spans="1:7" ht="64.3" x14ac:dyDescent="0.4">
      <c r="A36" s="46">
        <v>12</v>
      </c>
      <c r="B36" s="55" t="s">
        <v>39</v>
      </c>
      <c r="C36" s="58" t="s">
        <v>40</v>
      </c>
      <c r="D36" s="66" t="s">
        <v>41</v>
      </c>
      <c r="E36" s="49">
        <v>3500</v>
      </c>
      <c r="F36" s="46"/>
      <c r="G36" s="46"/>
    </row>
    <row r="37" spans="1:7" ht="90" x14ac:dyDescent="0.4">
      <c r="A37" s="46">
        <v>13</v>
      </c>
      <c r="B37" s="59" t="s">
        <v>42</v>
      </c>
      <c r="C37" s="60" t="s">
        <v>43</v>
      </c>
      <c r="D37" s="66" t="s">
        <v>44</v>
      </c>
      <c r="E37" s="49">
        <v>600</v>
      </c>
      <c r="F37" s="46"/>
      <c r="G37" s="46"/>
    </row>
    <row r="38" spans="1:7" ht="25.75" x14ac:dyDescent="0.4">
      <c r="A38" s="46">
        <v>14</v>
      </c>
      <c r="B38" s="50" t="s">
        <v>45</v>
      </c>
      <c r="C38" s="61" t="s">
        <v>46</v>
      </c>
      <c r="D38" s="66" t="s">
        <v>41</v>
      </c>
      <c r="E38" s="49">
        <v>200</v>
      </c>
      <c r="F38" s="46"/>
      <c r="G38" s="46"/>
    </row>
    <row r="39" spans="1:7" ht="29.15" x14ac:dyDescent="0.4">
      <c r="A39" s="46">
        <v>15</v>
      </c>
      <c r="B39" s="50" t="s">
        <v>47</v>
      </c>
      <c r="C39" s="62" t="s">
        <v>48</v>
      </c>
      <c r="D39" s="66" t="s">
        <v>41</v>
      </c>
      <c r="E39" s="49">
        <v>100</v>
      </c>
      <c r="F39" s="46"/>
      <c r="G39" s="46"/>
    </row>
    <row r="40" spans="1:7" ht="51.45" x14ac:dyDescent="0.4">
      <c r="A40" s="46">
        <v>16</v>
      </c>
      <c r="B40" s="50" t="s">
        <v>49</v>
      </c>
      <c r="C40" s="63" t="s">
        <v>50</v>
      </c>
      <c r="D40" s="66" t="s">
        <v>51</v>
      </c>
      <c r="E40" s="49">
        <v>200</v>
      </c>
      <c r="F40" s="46"/>
      <c r="G40" s="46"/>
    </row>
    <row r="41" spans="1:7" ht="18.45" x14ac:dyDescent="0.4">
      <c r="A41" s="93" t="s">
        <v>54</v>
      </c>
      <c r="B41" s="93"/>
      <c r="C41" s="93"/>
      <c r="D41" s="93"/>
      <c r="E41" s="93"/>
      <c r="F41" s="94" t="s">
        <v>3</v>
      </c>
      <c r="G41" s="94"/>
    </row>
    <row r="42" spans="1:7" ht="38.6" x14ac:dyDescent="0.4">
      <c r="A42" s="91" t="s">
        <v>55</v>
      </c>
      <c r="B42" s="91"/>
      <c r="C42" s="92" t="s">
        <v>56</v>
      </c>
      <c r="D42" s="92"/>
      <c r="E42" s="92"/>
      <c r="F42" s="77" t="s">
        <v>57</v>
      </c>
      <c r="G42" s="76"/>
    </row>
    <row r="43" spans="1:7" ht="25.75" x14ac:dyDescent="0.4">
      <c r="A43" s="91" t="s">
        <v>58</v>
      </c>
      <c r="B43" s="91"/>
      <c r="C43" s="92" t="s">
        <v>59</v>
      </c>
      <c r="D43" s="92"/>
      <c r="E43" s="92" t="s">
        <v>60</v>
      </c>
      <c r="F43" s="77" t="s">
        <v>61</v>
      </c>
      <c r="G43" s="76"/>
    </row>
    <row r="44" spans="1:7" ht="25.75" x14ac:dyDescent="0.4">
      <c r="A44" s="91" t="s">
        <v>62</v>
      </c>
      <c r="B44" s="91"/>
      <c r="C44" s="92" t="s">
        <v>63</v>
      </c>
      <c r="D44" s="92"/>
      <c r="E44" s="92"/>
      <c r="F44" s="77" t="s">
        <v>64</v>
      </c>
      <c r="G44" s="76"/>
    </row>
    <row r="45" spans="1:7" ht="25.75" x14ac:dyDescent="0.4">
      <c r="A45" s="91" t="s">
        <v>65</v>
      </c>
      <c r="B45" s="91"/>
      <c r="C45" s="92" t="s">
        <v>66</v>
      </c>
      <c r="D45" s="92"/>
      <c r="E45" s="92">
        <v>30</v>
      </c>
      <c r="F45" s="77" t="s">
        <v>67</v>
      </c>
      <c r="G45" s="76"/>
    </row>
    <row r="46" spans="1:7" ht="25.75" x14ac:dyDescent="0.4">
      <c r="A46" s="91" t="s">
        <v>68</v>
      </c>
      <c r="B46" s="91"/>
      <c r="C46" s="92" t="s">
        <v>69</v>
      </c>
      <c r="D46" s="92"/>
      <c r="E46" s="92" t="s">
        <v>70</v>
      </c>
      <c r="F46" s="77" t="s">
        <v>71</v>
      </c>
      <c r="G46" s="76"/>
    </row>
    <row r="47" spans="1:7" ht="25.75" x14ac:dyDescent="0.4">
      <c r="A47" s="83" t="s">
        <v>72</v>
      </c>
      <c r="B47" s="83"/>
      <c r="C47" s="83"/>
      <c r="D47" s="83"/>
      <c r="E47" s="83"/>
      <c r="F47" s="77" t="s">
        <v>73</v>
      </c>
      <c r="G47" s="76"/>
    </row>
    <row r="48" spans="1:7" ht="38.6" x14ac:dyDescent="0.4">
      <c r="A48" s="83"/>
      <c r="B48" s="83"/>
      <c r="C48" s="83"/>
      <c r="D48" s="83"/>
      <c r="E48" s="83"/>
      <c r="F48" s="77" t="s">
        <v>74</v>
      </c>
      <c r="G48" s="76"/>
    </row>
    <row r="49" spans="1:7" ht="25.75" x14ac:dyDescent="0.4">
      <c r="A49" s="83"/>
      <c r="B49" s="83"/>
      <c r="C49" s="83"/>
      <c r="D49" s="83"/>
      <c r="E49" s="83"/>
      <c r="F49" s="77" t="s">
        <v>75</v>
      </c>
      <c r="G49" s="76"/>
    </row>
    <row r="50" spans="1:7" ht="25.75" x14ac:dyDescent="0.4">
      <c r="A50" s="83"/>
      <c r="B50" s="83"/>
      <c r="C50" s="83"/>
      <c r="D50" s="83"/>
      <c r="E50" s="83"/>
      <c r="F50" s="77" t="s">
        <v>76</v>
      </c>
      <c r="G50" s="76"/>
    </row>
    <row r="51" spans="1:7" ht="25.75" x14ac:dyDescent="0.4">
      <c r="A51" s="83"/>
      <c r="B51" s="83"/>
      <c r="C51" s="83"/>
      <c r="D51" s="83"/>
      <c r="E51" s="83"/>
      <c r="F51" s="77" t="s">
        <v>77</v>
      </c>
      <c r="G51" s="76"/>
    </row>
    <row r="52" spans="1:7" x14ac:dyDescent="0.4">
      <c r="A52" s="83"/>
      <c r="B52" s="83"/>
      <c r="C52" s="83"/>
      <c r="D52" s="83"/>
      <c r="E52" s="83"/>
      <c r="F52" s="77" t="s">
        <v>78</v>
      </c>
      <c r="G52" s="76"/>
    </row>
  </sheetData>
  <protectedRanges>
    <protectedRange sqref="A1" name="Område1_1"/>
    <protectedRange sqref="C42:D42 C43:E46" name="Område1_1_1"/>
    <protectedRange sqref="A47" name="Område1_1_1_1"/>
  </protectedRanges>
  <mergeCells count="20">
    <mergeCell ref="A1:B2"/>
    <mergeCell ref="C1:G1"/>
    <mergeCell ref="C2:G2"/>
    <mergeCell ref="A41:E41"/>
    <mergeCell ref="F41:G41"/>
    <mergeCell ref="A3:G3"/>
    <mergeCell ref="A4:E4"/>
    <mergeCell ref="F4:G4"/>
    <mergeCell ref="A22:G23"/>
    <mergeCell ref="A42:B42"/>
    <mergeCell ref="C42:E42"/>
    <mergeCell ref="A43:B43"/>
    <mergeCell ref="C43:E43"/>
    <mergeCell ref="A44:B44"/>
    <mergeCell ref="C44:E44"/>
    <mergeCell ref="A45:B45"/>
    <mergeCell ref="C45:E45"/>
    <mergeCell ref="A46:B46"/>
    <mergeCell ref="C46:E46"/>
    <mergeCell ref="A47:E52"/>
  </mergeCells>
  <pageMargins left="0.7" right="0.7" top="0.75" bottom="0.75" header="0.3" footer="0.3"/>
  <pageSetup scale="65"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38D7E40-1A4C-4D0E-9A5F-E2E8F209C4A7}">
  <dimension ref="A1:N70"/>
  <sheetViews>
    <sheetView tabSelected="1" topLeftCell="A7" zoomScaleNormal="100" workbookViewId="0">
      <selection activeCell="B11" sqref="B1:B1048576"/>
    </sheetView>
  </sheetViews>
  <sheetFormatPr defaultRowHeight="14.6" x14ac:dyDescent="0.4"/>
  <cols>
    <col min="1" max="1" width="4" bestFit="1" customWidth="1"/>
    <col min="2" max="2" width="52.84375" style="73" customWidth="1"/>
    <col min="3" max="3" width="36.84375" customWidth="1"/>
    <col min="4" max="4" width="7.69140625" customWidth="1"/>
    <col min="5" max="5" width="8.3046875" customWidth="1"/>
    <col min="6" max="6" width="30" customWidth="1"/>
    <col min="7" max="7" width="14.3046875" bestFit="1" customWidth="1"/>
  </cols>
  <sheetData>
    <row r="1" spans="1:11" ht="32.5" customHeight="1" thickBot="1" x14ac:dyDescent="0.45">
      <c r="A1" s="84"/>
      <c r="B1" s="85"/>
      <c r="C1" s="88" t="s">
        <v>82</v>
      </c>
      <c r="D1" s="89"/>
      <c r="E1" s="89"/>
      <c r="F1" s="89"/>
      <c r="G1" s="90"/>
    </row>
    <row r="2" spans="1:11" ht="47.5" customHeight="1" thickBot="1" x14ac:dyDescent="0.45">
      <c r="A2" s="86"/>
      <c r="B2" s="87"/>
      <c r="C2" s="88" t="s">
        <v>135</v>
      </c>
      <c r="D2" s="89"/>
      <c r="E2" s="89"/>
      <c r="F2" s="89"/>
      <c r="G2" s="90"/>
    </row>
    <row r="3" spans="1:11" ht="60" customHeight="1" x14ac:dyDescent="0.4">
      <c r="A3" s="104" t="s">
        <v>83</v>
      </c>
      <c r="B3" s="105"/>
      <c r="C3" s="105"/>
      <c r="D3" s="105"/>
      <c r="E3" s="105"/>
      <c r="F3" s="105"/>
      <c r="G3" s="106"/>
    </row>
    <row r="4" spans="1:11" ht="18.45" x14ac:dyDescent="0.4">
      <c r="A4" s="98" t="s">
        <v>2</v>
      </c>
      <c r="B4" s="98"/>
      <c r="C4" s="98"/>
      <c r="D4" s="98"/>
      <c r="E4" s="98"/>
      <c r="F4" s="99" t="s">
        <v>3</v>
      </c>
      <c r="G4" s="99"/>
    </row>
    <row r="5" spans="1:11" ht="41.5" customHeight="1" thickBot="1" x14ac:dyDescent="0.45">
      <c r="A5" s="74" t="s">
        <v>4</v>
      </c>
      <c r="B5" s="74" t="s">
        <v>136</v>
      </c>
      <c r="C5" s="75" t="s">
        <v>5</v>
      </c>
      <c r="D5" s="75" t="s">
        <v>6</v>
      </c>
      <c r="E5" s="75" t="s">
        <v>7</v>
      </c>
      <c r="F5" s="75" t="s">
        <v>8</v>
      </c>
      <c r="G5" s="75" t="s">
        <v>9</v>
      </c>
    </row>
    <row r="6" spans="1:11" ht="174.9" x14ac:dyDescent="0.4">
      <c r="A6" s="46">
        <v>1</v>
      </c>
      <c r="B6" s="71" t="s">
        <v>137</v>
      </c>
      <c r="C6" s="72" t="s">
        <v>10</v>
      </c>
      <c r="D6" s="64" t="s">
        <v>11</v>
      </c>
      <c r="E6" s="65">
        <v>1300</v>
      </c>
      <c r="F6" s="46"/>
      <c r="G6" s="46"/>
    </row>
    <row r="7" spans="1:11" ht="43.75" x14ac:dyDescent="0.4">
      <c r="A7" s="46">
        <v>2</v>
      </c>
      <c r="B7" s="55" t="s">
        <v>12</v>
      </c>
      <c r="C7" s="51" t="s">
        <v>13</v>
      </c>
      <c r="D7" s="66" t="s">
        <v>14</v>
      </c>
      <c r="E7" s="48">
        <v>120</v>
      </c>
      <c r="F7" s="46"/>
      <c r="G7" s="46"/>
    </row>
    <row r="8" spans="1:11" ht="45.75" customHeight="1" x14ac:dyDescent="0.4">
      <c r="A8" s="46">
        <v>3</v>
      </c>
      <c r="B8" s="55" t="s">
        <v>15</v>
      </c>
      <c r="C8" s="51" t="s">
        <v>16</v>
      </c>
      <c r="D8" s="66" t="s">
        <v>14</v>
      </c>
      <c r="E8" s="48">
        <v>100</v>
      </c>
      <c r="F8" s="46"/>
      <c r="G8" s="46"/>
    </row>
    <row r="9" spans="1:11" ht="58.3" x14ac:dyDescent="0.4">
      <c r="A9" s="46">
        <v>4</v>
      </c>
      <c r="B9" s="55" t="s">
        <v>17</v>
      </c>
      <c r="C9" s="52" t="s">
        <v>18</v>
      </c>
      <c r="D9" s="66" t="s">
        <v>14</v>
      </c>
      <c r="E9" s="48">
        <v>500</v>
      </c>
      <c r="F9" s="46"/>
      <c r="G9" s="46"/>
    </row>
    <row r="10" spans="1:11" ht="51.45" x14ac:dyDescent="0.4">
      <c r="A10" s="46">
        <v>5</v>
      </c>
      <c r="B10" s="55" t="s">
        <v>19</v>
      </c>
      <c r="C10" s="53" t="s">
        <v>20</v>
      </c>
      <c r="D10" s="66" t="s">
        <v>21</v>
      </c>
      <c r="E10" s="47">
        <v>4000</v>
      </c>
      <c r="F10" s="46"/>
      <c r="G10" s="46"/>
    </row>
    <row r="11" spans="1:11" ht="218.6" x14ac:dyDescent="0.4">
      <c r="A11" s="46">
        <v>6</v>
      </c>
      <c r="B11" s="50" t="s">
        <v>22</v>
      </c>
      <c r="C11" s="54" t="s">
        <v>23</v>
      </c>
      <c r="D11" s="66" t="s">
        <v>24</v>
      </c>
      <c r="E11" s="49">
        <v>20</v>
      </c>
      <c r="F11" s="46"/>
      <c r="G11" s="46"/>
    </row>
    <row r="12" spans="1:11" ht="51.45" x14ac:dyDescent="0.4">
      <c r="A12" s="46">
        <v>7</v>
      </c>
      <c r="B12" s="55" t="s">
        <v>25</v>
      </c>
      <c r="C12" s="53" t="s">
        <v>26</v>
      </c>
      <c r="D12" s="66" t="s">
        <v>27</v>
      </c>
      <c r="E12" s="49">
        <v>120</v>
      </c>
      <c r="F12" s="46"/>
      <c r="G12" s="46"/>
      <c r="H12" s="45"/>
      <c r="I12" s="45"/>
      <c r="J12" s="45"/>
      <c r="K12" s="45"/>
    </row>
    <row r="13" spans="1:11" ht="38.6" x14ac:dyDescent="0.4">
      <c r="A13" s="46">
        <v>8</v>
      </c>
      <c r="B13" s="50" t="s">
        <v>28</v>
      </c>
      <c r="C13" s="56" t="s">
        <v>29</v>
      </c>
      <c r="D13" s="66" t="s">
        <v>24</v>
      </c>
      <c r="E13" s="49">
        <v>150</v>
      </c>
      <c r="F13" s="46"/>
      <c r="G13" s="46"/>
      <c r="H13" s="45"/>
      <c r="I13" s="45"/>
      <c r="J13" s="45"/>
      <c r="K13" s="45"/>
    </row>
    <row r="14" spans="1:11" ht="72.900000000000006" x14ac:dyDescent="0.4">
      <c r="A14" s="46">
        <v>9</v>
      </c>
      <c r="B14" s="50" t="s">
        <v>30</v>
      </c>
      <c r="C14" s="54" t="s">
        <v>31</v>
      </c>
      <c r="D14" s="66" t="s">
        <v>32</v>
      </c>
      <c r="E14" s="49">
        <v>10</v>
      </c>
      <c r="F14" s="46"/>
      <c r="G14" s="46"/>
    </row>
    <row r="15" spans="1:11" ht="51.45" x14ac:dyDescent="0.4">
      <c r="A15" s="46">
        <v>10</v>
      </c>
      <c r="B15" s="50" t="s">
        <v>33</v>
      </c>
      <c r="C15" s="52" t="s">
        <v>34</v>
      </c>
      <c r="D15" s="66" t="s">
        <v>35</v>
      </c>
      <c r="E15" s="49">
        <v>500</v>
      </c>
      <c r="F15" s="46"/>
      <c r="G15" s="46"/>
    </row>
    <row r="16" spans="1:11" ht="77.150000000000006" x14ac:dyDescent="0.4">
      <c r="A16" s="46">
        <v>11</v>
      </c>
      <c r="B16" s="55" t="s">
        <v>36</v>
      </c>
      <c r="C16" s="57" t="s">
        <v>37</v>
      </c>
      <c r="D16" s="66" t="s">
        <v>38</v>
      </c>
      <c r="E16" s="49">
        <v>250</v>
      </c>
      <c r="F16" s="46"/>
      <c r="G16" s="46"/>
    </row>
    <row r="17" spans="1:14" ht="51.9" x14ac:dyDescent="0.4">
      <c r="A17" s="46">
        <v>12</v>
      </c>
      <c r="B17" s="55" t="s">
        <v>39</v>
      </c>
      <c r="C17" s="58" t="s">
        <v>40</v>
      </c>
      <c r="D17" s="66" t="s">
        <v>41</v>
      </c>
      <c r="E17" s="49">
        <v>3500</v>
      </c>
      <c r="F17" s="46"/>
      <c r="G17" s="46"/>
    </row>
    <row r="18" spans="1:14" ht="25.75" x14ac:dyDescent="0.4">
      <c r="A18" s="46">
        <v>13</v>
      </c>
      <c r="B18" s="50" t="s">
        <v>45</v>
      </c>
      <c r="C18" s="61" t="s">
        <v>46</v>
      </c>
      <c r="D18" s="66" t="s">
        <v>41</v>
      </c>
      <c r="E18" s="49">
        <v>200</v>
      </c>
      <c r="F18" s="46"/>
      <c r="G18" s="46"/>
    </row>
    <row r="19" spans="1:14" ht="29.15" x14ac:dyDescent="0.4">
      <c r="A19" s="46">
        <v>14</v>
      </c>
      <c r="B19" s="50" t="s">
        <v>47</v>
      </c>
      <c r="C19" s="62" t="s">
        <v>48</v>
      </c>
      <c r="D19" s="66" t="s">
        <v>41</v>
      </c>
      <c r="E19" s="49">
        <v>100</v>
      </c>
      <c r="F19" s="46"/>
      <c r="G19" s="46"/>
      <c r="I19" s="45"/>
      <c r="J19" s="45"/>
      <c r="K19" s="45"/>
      <c r="L19" s="45"/>
      <c r="M19" s="45"/>
      <c r="N19" s="45"/>
    </row>
    <row r="20" spans="1:14" ht="51.45" x14ac:dyDescent="0.4">
      <c r="A20" s="46">
        <v>15</v>
      </c>
      <c r="B20" s="50" t="s">
        <v>49</v>
      </c>
      <c r="C20" s="63" t="s">
        <v>50</v>
      </c>
      <c r="D20" s="66" t="s">
        <v>51</v>
      </c>
      <c r="E20" s="49">
        <v>200</v>
      </c>
      <c r="F20" s="46"/>
      <c r="G20" s="46"/>
      <c r="I20" s="45"/>
      <c r="J20" s="45"/>
      <c r="K20" s="45"/>
      <c r="L20" s="45"/>
      <c r="M20" s="45"/>
      <c r="N20" s="45"/>
    </row>
    <row r="21" spans="1:14" x14ac:dyDescent="0.4">
      <c r="A21" s="107" t="s">
        <v>84</v>
      </c>
      <c r="B21" s="107"/>
      <c r="C21" s="107"/>
      <c r="D21" s="107"/>
      <c r="E21" s="107"/>
      <c r="F21" s="107"/>
      <c r="G21" s="107"/>
    </row>
    <row r="22" spans="1:14" x14ac:dyDescent="0.4">
      <c r="A22" s="107"/>
      <c r="B22" s="107"/>
      <c r="C22" s="107"/>
      <c r="D22" s="107"/>
      <c r="E22" s="107"/>
      <c r="F22" s="107"/>
      <c r="G22" s="107"/>
    </row>
    <row r="23" spans="1:14" ht="43.95" customHeight="1" thickBot="1" x14ac:dyDescent="0.45">
      <c r="A23" s="74" t="s">
        <v>4</v>
      </c>
      <c r="B23" s="74" t="s">
        <v>136</v>
      </c>
      <c r="C23" s="75" t="s">
        <v>5</v>
      </c>
      <c r="D23" s="75" t="s">
        <v>6</v>
      </c>
      <c r="E23" s="75" t="s">
        <v>7</v>
      </c>
      <c r="F23" s="75" t="s">
        <v>8</v>
      </c>
      <c r="G23" s="75" t="s">
        <v>9</v>
      </c>
    </row>
    <row r="24" spans="1:14" ht="174.9" x14ac:dyDescent="0.4">
      <c r="A24" s="46">
        <v>1</v>
      </c>
      <c r="B24" s="71" t="s">
        <v>137</v>
      </c>
      <c r="C24" s="72" t="s">
        <v>10</v>
      </c>
      <c r="D24" s="64" t="s">
        <v>11</v>
      </c>
      <c r="E24" s="65">
        <v>1300</v>
      </c>
      <c r="F24" s="46"/>
      <c r="G24" s="46"/>
    </row>
    <row r="25" spans="1:14" ht="43.75" x14ac:dyDescent="0.4">
      <c r="A25" s="46">
        <v>2</v>
      </c>
      <c r="B25" s="55" t="s">
        <v>12</v>
      </c>
      <c r="C25" s="51" t="s">
        <v>13</v>
      </c>
      <c r="D25" s="66" t="s">
        <v>14</v>
      </c>
      <c r="E25" s="48">
        <v>120</v>
      </c>
      <c r="F25" s="46"/>
      <c r="G25" s="46"/>
    </row>
    <row r="26" spans="1:14" ht="43.75" x14ac:dyDescent="0.4">
      <c r="A26" s="46">
        <v>3</v>
      </c>
      <c r="B26" s="55" t="s">
        <v>15</v>
      </c>
      <c r="C26" s="51" t="s">
        <v>16</v>
      </c>
      <c r="D26" s="66" t="s">
        <v>14</v>
      </c>
      <c r="E26" s="48">
        <v>100</v>
      </c>
      <c r="F26" s="46"/>
      <c r="G26" s="46"/>
    </row>
    <row r="27" spans="1:14" ht="58.3" x14ac:dyDescent="0.4">
      <c r="A27" s="46">
        <v>4</v>
      </c>
      <c r="B27" s="55" t="s">
        <v>17</v>
      </c>
      <c r="C27" s="52" t="s">
        <v>18</v>
      </c>
      <c r="D27" s="66" t="s">
        <v>14</v>
      </c>
      <c r="E27" s="48">
        <v>500</v>
      </c>
      <c r="F27" s="46"/>
      <c r="G27" s="46"/>
    </row>
    <row r="28" spans="1:14" ht="51.45" x14ac:dyDescent="0.4">
      <c r="A28" s="46">
        <v>5</v>
      </c>
      <c r="B28" s="55" t="s">
        <v>19</v>
      </c>
      <c r="C28" s="53" t="s">
        <v>20</v>
      </c>
      <c r="D28" s="66" t="s">
        <v>21</v>
      </c>
      <c r="E28" s="47">
        <v>4000</v>
      </c>
      <c r="F28" s="46"/>
      <c r="G28" s="46"/>
    </row>
    <row r="29" spans="1:14" ht="218.6" x14ac:dyDescent="0.4">
      <c r="A29" s="46">
        <v>6</v>
      </c>
      <c r="B29" s="78" t="s">
        <v>22</v>
      </c>
      <c r="C29" s="79" t="s">
        <v>23</v>
      </c>
      <c r="D29" s="66" t="s">
        <v>24</v>
      </c>
      <c r="E29" s="49">
        <v>20</v>
      </c>
      <c r="F29" s="46"/>
      <c r="G29" s="46"/>
    </row>
    <row r="30" spans="1:14" ht="51.45" x14ac:dyDescent="0.4">
      <c r="A30" s="46">
        <v>7</v>
      </c>
      <c r="B30" s="55" t="s">
        <v>25</v>
      </c>
      <c r="C30" s="53" t="s">
        <v>26</v>
      </c>
      <c r="D30" s="66" t="s">
        <v>27</v>
      </c>
      <c r="E30" s="49">
        <v>120</v>
      </c>
      <c r="F30" s="46"/>
      <c r="G30" s="46"/>
    </row>
    <row r="31" spans="1:14" ht="38.6" x14ac:dyDescent="0.4">
      <c r="A31" s="46">
        <v>8</v>
      </c>
      <c r="B31" s="50" t="s">
        <v>28</v>
      </c>
      <c r="C31" s="56" t="s">
        <v>29</v>
      </c>
      <c r="D31" s="66" t="s">
        <v>24</v>
      </c>
      <c r="E31" s="49">
        <v>150</v>
      </c>
      <c r="F31" s="46"/>
      <c r="G31" s="46"/>
    </row>
    <row r="32" spans="1:14" ht="72.900000000000006" x14ac:dyDescent="0.4">
      <c r="A32" s="46">
        <v>9</v>
      </c>
      <c r="B32" s="50" t="s">
        <v>30</v>
      </c>
      <c r="C32" s="54" t="s">
        <v>31</v>
      </c>
      <c r="D32" s="66" t="s">
        <v>32</v>
      </c>
      <c r="E32" s="49">
        <v>10</v>
      </c>
      <c r="F32" s="46"/>
      <c r="G32" s="46"/>
    </row>
    <row r="33" spans="1:7" ht="51.45" x14ac:dyDescent="0.4">
      <c r="A33" s="46">
        <v>10</v>
      </c>
      <c r="B33" s="50" t="s">
        <v>33</v>
      </c>
      <c r="C33" s="52" t="s">
        <v>34</v>
      </c>
      <c r="D33" s="66" t="s">
        <v>35</v>
      </c>
      <c r="E33" s="49">
        <v>500</v>
      </c>
      <c r="F33" s="46"/>
      <c r="G33" s="46"/>
    </row>
    <row r="34" spans="1:7" ht="77.150000000000006" x14ac:dyDescent="0.4">
      <c r="A34" s="46">
        <v>11</v>
      </c>
      <c r="B34" s="55" t="s">
        <v>36</v>
      </c>
      <c r="C34" s="57" t="s">
        <v>37</v>
      </c>
      <c r="D34" s="66" t="s">
        <v>38</v>
      </c>
      <c r="E34" s="49">
        <v>250</v>
      </c>
      <c r="F34" s="46"/>
      <c r="G34" s="46"/>
    </row>
    <row r="35" spans="1:7" ht="51.9" x14ac:dyDescent="0.4">
      <c r="A35" s="46">
        <v>12</v>
      </c>
      <c r="B35" s="55" t="s">
        <v>39</v>
      </c>
      <c r="C35" s="58" t="s">
        <v>40</v>
      </c>
      <c r="D35" s="66" t="s">
        <v>41</v>
      </c>
      <c r="E35" s="49">
        <v>3500</v>
      </c>
      <c r="F35" s="46"/>
      <c r="G35" s="46"/>
    </row>
    <row r="36" spans="1:7" ht="87.45" x14ac:dyDescent="0.4">
      <c r="A36" s="46">
        <v>13</v>
      </c>
      <c r="B36" s="59" t="s">
        <v>42</v>
      </c>
      <c r="C36" s="60" t="s">
        <v>43</v>
      </c>
      <c r="D36" s="66" t="s">
        <v>44</v>
      </c>
      <c r="E36" s="49">
        <v>600</v>
      </c>
      <c r="F36" s="46"/>
      <c r="G36" s="46"/>
    </row>
    <row r="37" spans="1:7" ht="25.75" x14ac:dyDescent="0.4">
      <c r="A37" s="46">
        <v>14</v>
      </c>
      <c r="B37" s="50" t="s">
        <v>45</v>
      </c>
      <c r="C37" s="61" t="s">
        <v>46</v>
      </c>
      <c r="D37" s="66" t="s">
        <v>41</v>
      </c>
      <c r="E37" s="49">
        <v>200</v>
      </c>
      <c r="F37" s="46"/>
      <c r="G37" s="46"/>
    </row>
    <row r="38" spans="1:7" ht="29.15" x14ac:dyDescent="0.4">
      <c r="A38" s="46">
        <v>15</v>
      </c>
      <c r="B38" s="50" t="s">
        <v>47</v>
      </c>
      <c r="C38" s="62" t="s">
        <v>48</v>
      </c>
      <c r="D38" s="66" t="s">
        <v>41</v>
      </c>
      <c r="E38" s="49">
        <v>100</v>
      </c>
      <c r="F38" s="46"/>
      <c r="G38" s="46"/>
    </row>
    <row r="39" spans="1:7" ht="51.45" x14ac:dyDescent="0.4">
      <c r="A39" s="46">
        <v>16</v>
      </c>
      <c r="B39" s="50" t="s">
        <v>49</v>
      </c>
      <c r="C39" s="63" t="s">
        <v>50</v>
      </c>
      <c r="D39" s="66" t="s">
        <v>51</v>
      </c>
      <c r="E39" s="49">
        <v>200</v>
      </c>
      <c r="F39" s="46"/>
      <c r="G39" s="46"/>
    </row>
    <row r="40" spans="1:7" x14ac:dyDescent="0.4">
      <c r="A40" s="108" t="s">
        <v>85</v>
      </c>
      <c r="B40" s="108"/>
      <c r="C40" s="108"/>
      <c r="D40" s="108"/>
      <c r="E40" s="108"/>
      <c r="F40" s="108"/>
      <c r="G40" s="108"/>
    </row>
    <row r="41" spans="1:7" x14ac:dyDescent="0.4">
      <c r="A41" s="109"/>
      <c r="B41" s="109"/>
      <c r="C41" s="109"/>
      <c r="D41" s="109"/>
      <c r="E41" s="109"/>
      <c r="F41" s="109"/>
      <c r="G41" s="109"/>
    </row>
    <row r="42" spans="1:7" ht="26.15" thickBot="1" x14ac:dyDescent="0.45">
      <c r="A42" s="74" t="s">
        <v>4</v>
      </c>
      <c r="B42" s="74" t="s">
        <v>136</v>
      </c>
      <c r="C42" s="75" t="s">
        <v>5</v>
      </c>
      <c r="D42" s="75" t="s">
        <v>6</v>
      </c>
      <c r="E42" s="75" t="s">
        <v>7</v>
      </c>
      <c r="F42" s="75" t="s">
        <v>8</v>
      </c>
      <c r="G42" s="75" t="s">
        <v>9</v>
      </c>
    </row>
    <row r="43" spans="1:7" ht="174.9" x14ac:dyDescent="0.4">
      <c r="A43" s="46">
        <v>1</v>
      </c>
      <c r="B43" s="71" t="s">
        <v>137</v>
      </c>
      <c r="C43" s="72" t="s">
        <v>10</v>
      </c>
      <c r="D43" s="64" t="s">
        <v>11</v>
      </c>
      <c r="E43" s="65">
        <v>1300</v>
      </c>
      <c r="F43" s="46"/>
      <c r="G43" s="46"/>
    </row>
    <row r="44" spans="1:7" ht="43.75" x14ac:dyDescent="0.4">
      <c r="A44" s="46">
        <v>2</v>
      </c>
      <c r="B44" s="55" t="s">
        <v>12</v>
      </c>
      <c r="C44" s="51" t="s">
        <v>13</v>
      </c>
      <c r="D44" s="66" t="s">
        <v>14</v>
      </c>
      <c r="E44" s="48">
        <v>120</v>
      </c>
      <c r="F44" s="46"/>
      <c r="G44" s="46"/>
    </row>
    <row r="45" spans="1:7" ht="43.75" x14ac:dyDescent="0.4">
      <c r="A45" s="46">
        <v>3</v>
      </c>
      <c r="B45" s="55" t="s">
        <v>15</v>
      </c>
      <c r="C45" s="51" t="s">
        <v>16</v>
      </c>
      <c r="D45" s="66" t="s">
        <v>14</v>
      </c>
      <c r="E45" s="48">
        <v>100</v>
      </c>
      <c r="F45" s="46"/>
      <c r="G45" s="46"/>
    </row>
    <row r="46" spans="1:7" ht="58.3" x14ac:dyDescent="0.4">
      <c r="A46" s="46">
        <v>4</v>
      </c>
      <c r="B46" s="55" t="s">
        <v>17</v>
      </c>
      <c r="C46" s="52" t="s">
        <v>18</v>
      </c>
      <c r="D46" s="66" t="s">
        <v>14</v>
      </c>
      <c r="E46" s="48">
        <v>500</v>
      </c>
      <c r="F46" s="46"/>
      <c r="G46" s="46"/>
    </row>
    <row r="47" spans="1:7" ht="51.45" x14ac:dyDescent="0.4">
      <c r="A47" s="46">
        <v>5</v>
      </c>
      <c r="B47" s="55" t="s">
        <v>19</v>
      </c>
      <c r="C47" s="53" t="s">
        <v>20</v>
      </c>
      <c r="D47" s="66" t="s">
        <v>21</v>
      </c>
      <c r="E47" s="47">
        <v>4000</v>
      </c>
      <c r="F47" s="46"/>
      <c r="G47" s="46"/>
    </row>
    <row r="48" spans="1:7" ht="218.6" x14ac:dyDescent="0.4">
      <c r="A48" s="46">
        <v>6</v>
      </c>
      <c r="B48" s="50" t="s">
        <v>22</v>
      </c>
      <c r="C48" s="54" t="s">
        <v>23</v>
      </c>
      <c r="D48" s="66" t="s">
        <v>24</v>
      </c>
      <c r="E48" s="49">
        <v>20</v>
      </c>
      <c r="F48" s="46"/>
      <c r="G48" s="46"/>
    </row>
    <row r="49" spans="1:7" ht="51.45" x14ac:dyDescent="0.4">
      <c r="A49" s="46">
        <v>7</v>
      </c>
      <c r="B49" s="55" t="s">
        <v>25</v>
      </c>
      <c r="C49" s="53" t="s">
        <v>26</v>
      </c>
      <c r="D49" s="66" t="s">
        <v>27</v>
      </c>
      <c r="E49" s="49">
        <v>120</v>
      </c>
      <c r="F49" s="46"/>
      <c r="G49" s="46"/>
    </row>
    <row r="50" spans="1:7" ht="38.6" x14ac:dyDescent="0.4">
      <c r="A50" s="46">
        <v>8</v>
      </c>
      <c r="B50" s="50" t="s">
        <v>28</v>
      </c>
      <c r="C50" s="56" t="s">
        <v>29</v>
      </c>
      <c r="D50" s="66" t="s">
        <v>24</v>
      </c>
      <c r="E50" s="49">
        <v>150</v>
      </c>
      <c r="F50" s="46"/>
      <c r="G50" s="46"/>
    </row>
    <row r="51" spans="1:7" ht="72.900000000000006" x14ac:dyDescent="0.4">
      <c r="A51" s="46">
        <v>9</v>
      </c>
      <c r="B51" s="50" t="s">
        <v>30</v>
      </c>
      <c r="C51" s="54" t="s">
        <v>31</v>
      </c>
      <c r="D51" s="66" t="s">
        <v>32</v>
      </c>
      <c r="E51" s="49">
        <v>10</v>
      </c>
      <c r="F51" s="46"/>
      <c r="G51" s="46"/>
    </row>
    <row r="52" spans="1:7" ht="51.45" x14ac:dyDescent="0.4">
      <c r="A52" s="46">
        <v>10</v>
      </c>
      <c r="B52" s="50" t="s">
        <v>33</v>
      </c>
      <c r="C52" s="52" t="s">
        <v>34</v>
      </c>
      <c r="D52" s="66" t="s">
        <v>35</v>
      </c>
      <c r="E52" s="49">
        <v>500</v>
      </c>
      <c r="F52" s="46"/>
      <c r="G52" s="46"/>
    </row>
    <row r="53" spans="1:7" ht="77.150000000000006" x14ac:dyDescent="0.4">
      <c r="A53" s="46">
        <v>11</v>
      </c>
      <c r="B53" s="55" t="s">
        <v>36</v>
      </c>
      <c r="C53" s="57" t="s">
        <v>37</v>
      </c>
      <c r="D53" s="66" t="s">
        <v>38</v>
      </c>
      <c r="E53" s="49">
        <v>250</v>
      </c>
      <c r="F53" s="46"/>
      <c r="G53" s="46"/>
    </row>
    <row r="54" spans="1:7" ht="51.9" x14ac:dyDescent="0.4">
      <c r="A54" s="46">
        <v>12</v>
      </c>
      <c r="B54" s="55" t="s">
        <v>39</v>
      </c>
      <c r="C54" s="58" t="s">
        <v>40</v>
      </c>
      <c r="D54" s="66" t="s">
        <v>41</v>
      </c>
      <c r="E54" s="49">
        <v>3500</v>
      </c>
      <c r="F54" s="46"/>
      <c r="G54" s="46"/>
    </row>
    <row r="55" spans="1:7" ht="87.45" x14ac:dyDescent="0.4">
      <c r="A55" s="46">
        <v>13</v>
      </c>
      <c r="B55" s="59" t="s">
        <v>42</v>
      </c>
      <c r="C55" s="60" t="s">
        <v>43</v>
      </c>
      <c r="D55" s="66" t="s">
        <v>44</v>
      </c>
      <c r="E55" s="49">
        <v>600</v>
      </c>
      <c r="F55" s="46"/>
      <c r="G55" s="46"/>
    </row>
    <row r="56" spans="1:7" ht="25.75" x14ac:dyDescent="0.4">
      <c r="A56" s="46">
        <v>14</v>
      </c>
      <c r="B56" s="50" t="s">
        <v>45</v>
      </c>
      <c r="C56" s="61" t="s">
        <v>46</v>
      </c>
      <c r="D56" s="66" t="s">
        <v>41</v>
      </c>
      <c r="E56" s="49">
        <v>200</v>
      </c>
      <c r="F56" s="46"/>
      <c r="G56" s="46"/>
    </row>
    <row r="57" spans="1:7" ht="29.15" x14ac:dyDescent="0.4">
      <c r="A57" s="46">
        <v>15</v>
      </c>
      <c r="B57" s="50" t="s">
        <v>47</v>
      </c>
      <c r="C57" s="62" t="s">
        <v>48</v>
      </c>
      <c r="D57" s="66" t="s">
        <v>41</v>
      </c>
      <c r="E57" s="49">
        <v>100</v>
      </c>
      <c r="F57" s="46"/>
      <c r="G57" s="46"/>
    </row>
    <row r="58" spans="1:7" ht="51.45" x14ac:dyDescent="0.4">
      <c r="A58" s="46">
        <v>16</v>
      </c>
      <c r="B58" s="50" t="s">
        <v>49</v>
      </c>
      <c r="C58" s="63" t="s">
        <v>50</v>
      </c>
      <c r="D58" s="66" t="s">
        <v>51</v>
      </c>
      <c r="E58" s="49">
        <v>200</v>
      </c>
      <c r="F58" s="46"/>
      <c r="G58" s="46"/>
    </row>
    <row r="59" spans="1:7" ht="25.95" customHeight="1" x14ac:dyDescent="0.4">
      <c r="A59" s="93" t="s">
        <v>54</v>
      </c>
      <c r="B59" s="93"/>
      <c r="C59" s="93"/>
      <c r="D59" s="93"/>
      <c r="E59" s="93"/>
      <c r="F59" s="94" t="s">
        <v>3</v>
      </c>
      <c r="G59" s="94"/>
    </row>
    <row r="60" spans="1:7" ht="38.6" x14ac:dyDescent="0.4">
      <c r="A60" s="91" t="s">
        <v>55</v>
      </c>
      <c r="B60" s="91"/>
      <c r="C60" s="92" t="s">
        <v>56</v>
      </c>
      <c r="D60" s="92"/>
      <c r="E60" s="92"/>
      <c r="F60" s="77" t="s">
        <v>57</v>
      </c>
      <c r="G60" s="76"/>
    </row>
    <row r="61" spans="1:7" ht="25.95" customHeight="1" x14ac:dyDescent="0.4">
      <c r="A61" s="91" t="s">
        <v>58</v>
      </c>
      <c r="B61" s="91"/>
      <c r="C61" s="92" t="s">
        <v>59</v>
      </c>
      <c r="D61" s="92"/>
      <c r="E61" s="92" t="s">
        <v>60</v>
      </c>
      <c r="F61" s="77" t="s">
        <v>61</v>
      </c>
      <c r="G61" s="76"/>
    </row>
    <row r="62" spans="1:7" ht="25.95" customHeight="1" x14ac:dyDescent="0.4">
      <c r="A62" s="91" t="s">
        <v>62</v>
      </c>
      <c r="B62" s="91"/>
      <c r="C62" s="92" t="s">
        <v>63</v>
      </c>
      <c r="D62" s="92"/>
      <c r="E62" s="92"/>
      <c r="F62" s="77" t="s">
        <v>64</v>
      </c>
      <c r="G62" s="76"/>
    </row>
    <row r="63" spans="1:7" ht="25.95" customHeight="1" x14ac:dyDescent="0.4">
      <c r="A63" s="91" t="s">
        <v>65</v>
      </c>
      <c r="B63" s="91"/>
      <c r="C63" s="92" t="s">
        <v>66</v>
      </c>
      <c r="D63" s="92"/>
      <c r="E63" s="92">
        <v>30</v>
      </c>
      <c r="F63" s="77" t="s">
        <v>67</v>
      </c>
      <c r="G63" s="76"/>
    </row>
    <row r="64" spans="1:7" ht="25.95" customHeight="1" x14ac:dyDescent="0.4">
      <c r="A64" s="91" t="s">
        <v>68</v>
      </c>
      <c r="B64" s="91"/>
      <c r="C64" s="92" t="s">
        <v>69</v>
      </c>
      <c r="D64" s="92"/>
      <c r="E64" s="92" t="s">
        <v>70</v>
      </c>
      <c r="F64" s="77" t="s">
        <v>71</v>
      </c>
      <c r="G64" s="76"/>
    </row>
    <row r="65" spans="1:7" ht="25.95" customHeight="1" x14ac:dyDescent="0.4">
      <c r="A65" s="83" t="s">
        <v>72</v>
      </c>
      <c r="B65" s="83"/>
      <c r="C65" s="83"/>
      <c r="D65" s="83"/>
      <c r="E65" s="83"/>
      <c r="F65" s="77" t="s">
        <v>73</v>
      </c>
      <c r="G65" s="76"/>
    </row>
    <row r="66" spans="1:7" ht="38.6" x14ac:dyDescent="0.4">
      <c r="A66" s="83"/>
      <c r="B66" s="83"/>
      <c r="C66" s="83"/>
      <c r="D66" s="83"/>
      <c r="E66" s="83"/>
      <c r="F66" s="77" t="s">
        <v>74</v>
      </c>
      <c r="G66" s="76"/>
    </row>
    <row r="67" spans="1:7" ht="25.95" customHeight="1" x14ac:dyDescent="0.4">
      <c r="A67" s="83"/>
      <c r="B67" s="83"/>
      <c r="C67" s="83"/>
      <c r="D67" s="83"/>
      <c r="E67" s="83"/>
      <c r="F67" s="77" t="s">
        <v>75</v>
      </c>
      <c r="G67" s="76"/>
    </row>
    <row r="68" spans="1:7" ht="25.95" customHeight="1" x14ac:dyDescent="0.4">
      <c r="A68" s="83"/>
      <c r="B68" s="83"/>
      <c r="C68" s="83"/>
      <c r="D68" s="83"/>
      <c r="E68" s="83"/>
      <c r="F68" s="77" t="s">
        <v>76</v>
      </c>
      <c r="G68" s="76"/>
    </row>
    <row r="69" spans="1:7" ht="25.95" customHeight="1" x14ac:dyDescent="0.4">
      <c r="A69" s="83"/>
      <c r="B69" s="83"/>
      <c r="C69" s="83"/>
      <c r="D69" s="83"/>
      <c r="E69" s="83"/>
      <c r="F69" s="77" t="s">
        <v>77</v>
      </c>
      <c r="G69" s="76"/>
    </row>
    <row r="70" spans="1:7" ht="25.95" customHeight="1" x14ac:dyDescent="0.4">
      <c r="A70" s="83"/>
      <c r="B70" s="83"/>
      <c r="C70" s="83"/>
      <c r="D70" s="83"/>
      <c r="E70" s="83"/>
      <c r="F70" s="77" t="s">
        <v>78</v>
      </c>
      <c r="G70" s="76"/>
    </row>
  </sheetData>
  <protectedRanges>
    <protectedRange sqref="A1" name="Område1_1"/>
    <protectedRange sqref="C60:D60 C61:E64" name="Område1_1_1"/>
    <protectedRange sqref="A65" name="Område1_1_1_1"/>
  </protectedRanges>
  <mergeCells count="21">
    <mergeCell ref="A1:B2"/>
    <mergeCell ref="C1:G1"/>
    <mergeCell ref="C2:G2"/>
    <mergeCell ref="A59:E59"/>
    <mergeCell ref="A60:B60"/>
    <mergeCell ref="C60:E60"/>
    <mergeCell ref="A3:G3"/>
    <mergeCell ref="A4:E4"/>
    <mergeCell ref="F4:G4"/>
    <mergeCell ref="A21:G22"/>
    <mergeCell ref="A40:G41"/>
    <mergeCell ref="A64:B64"/>
    <mergeCell ref="C64:E64"/>
    <mergeCell ref="A65:E70"/>
    <mergeCell ref="F59:G59"/>
    <mergeCell ref="A61:B61"/>
    <mergeCell ref="C61:E61"/>
    <mergeCell ref="A62:B62"/>
    <mergeCell ref="C62:E62"/>
    <mergeCell ref="A63:B63"/>
    <mergeCell ref="C63:E63"/>
  </mergeCells>
  <pageMargins left="0.7" right="0.7" top="0.75" bottom="0.75" header="0.3" footer="0.3"/>
  <pageSetup scale="65"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R30"/>
  <sheetViews>
    <sheetView zoomScale="85" zoomScaleNormal="85" workbookViewId="0">
      <selection activeCell="E38" sqref="E38"/>
    </sheetView>
  </sheetViews>
  <sheetFormatPr defaultRowHeight="14.6" x14ac:dyDescent="0.4"/>
  <cols>
    <col min="1" max="1" width="5" customWidth="1"/>
    <col min="2" max="2" width="7.3046875" customWidth="1"/>
    <col min="3" max="3" width="5.69140625" customWidth="1"/>
    <col min="4" max="4" width="4.3828125" customWidth="1"/>
    <col min="5" max="5" width="38" customWidth="1"/>
    <col min="6" max="6" width="12.3046875" bestFit="1" customWidth="1"/>
    <col min="7" max="7" width="5.3046875" style="1" customWidth="1"/>
    <col min="8" max="8" width="9.3046875" bestFit="1" customWidth="1"/>
    <col min="9" max="9" width="15.3046875" bestFit="1" customWidth="1"/>
    <col min="10" max="10" width="17.3046875" customWidth="1"/>
    <col min="13" max="14" width="10.53515625" bestFit="1" customWidth="1"/>
  </cols>
  <sheetData>
    <row r="1" spans="1:18" ht="20.6" thickBot="1" x14ac:dyDescent="0.55000000000000004">
      <c r="A1" s="113" t="s">
        <v>86</v>
      </c>
      <c r="B1" s="113"/>
      <c r="C1" s="113"/>
      <c r="D1" s="113"/>
      <c r="E1" s="113"/>
      <c r="F1" s="113"/>
      <c r="G1" s="113"/>
      <c r="H1" s="113"/>
      <c r="I1" s="113"/>
      <c r="J1" s="113"/>
    </row>
    <row r="2" spans="1:18" x14ac:dyDescent="0.4">
      <c r="A2" s="114" t="s">
        <v>87</v>
      </c>
      <c r="B2" s="114" t="s">
        <v>88</v>
      </c>
      <c r="C2" s="116" t="s">
        <v>89</v>
      </c>
      <c r="D2" s="4" t="s">
        <v>90</v>
      </c>
      <c r="E2" s="114" t="s">
        <v>91</v>
      </c>
      <c r="F2" s="114" t="s">
        <v>92</v>
      </c>
      <c r="G2" s="118" t="s">
        <v>6</v>
      </c>
      <c r="H2" s="5" t="s">
        <v>93</v>
      </c>
      <c r="I2" s="5" t="s">
        <v>94</v>
      </c>
      <c r="J2" s="120" t="s">
        <v>95</v>
      </c>
    </row>
    <row r="3" spans="1:18" ht="25.3" thickBot="1" x14ac:dyDescent="0.45">
      <c r="A3" s="115"/>
      <c r="B3" s="115"/>
      <c r="C3" s="117"/>
      <c r="D3" s="6" t="s">
        <v>96</v>
      </c>
      <c r="E3" s="115"/>
      <c r="F3" s="115"/>
      <c r="G3" s="119"/>
      <c r="H3" s="7" t="s">
        <v>97</v>
      </c>
      <c r="I3" s="7" t="s">
        <v>97</v>
      </c>
      <c r="J3" s="121"/>
    </row>
    <row r="4" spans="1:18" ht="18" x14ac:dyDescent="0.4">
      <c r="A4" s="8" t="s">
        <v>98</v>
      </c>
      <c r="B4" s="9">
        <v>1</v>
      </c>
      <c r="C4" s="10"/>
      <c r="D4" s="10"/>
      <c r="E4" s="10" t="s">
        <v>99</v>
      </c>
      <c r="F4" s="11">
        <v>7200</v>
      </c>
      <c r="G4" s="12" t="s">
        <v>100</v>
      </c>
      <c r="H4" s="13">
        <f>I4/F4</f>
        <v>1174.5825</v>
      </c>
      <c r="I4" s="13">
        <f>(I5+I6+I7+I8+I9)</f>
        <v>8456994</v>
      </c>
      <c r="J4" s="13"/>
    </row>
    <row r="5" spans="1:18" x14ac:dyDescent="0.4">
      <c r="A5" s="19"/>
      <c r="B5" s="20">
        <v>2.0099999999999998</v>
      </c>
      <c r="C5" s="20">
        <v>1</v>
      </c>
      <c r="D5" s="20"/>
      <c r="E5" s="42" t="s">
        <v>101</v>
      </c>
      <c r="F5" s="21">
        <f>(C5*F4)</f>
        <v>7200</v>
      </c>
      <c r="G5" s="22" t="s">
        <v>102</v>
      </c>
      <c r="H5" s="21">
        <v>910</v>
      </c>
      <c r="I5" s="21">
        <f t="shared" ref="I5:I9" si="0">F5*H5</f>
        <v>6552000</v>
      </c>
      <c r="J5" s="20"/>
    </row>
    <row r="6" spans="1:18" x14ac:dyDescent="0.4">
      <c r="A6" s="19"/>
      <c r="B6" s="20">
        <v>2.02</v>
      </c>
      <c r="C6" s="20">
        <f>0.35*1.11</f>
        <v>0.38850000000000001</v>
      </c>
      <c r="D6" s="20"/>
      <c r="E6" s="20" t="s">
        <v>103</v>
      </c>
      <c r="F6" s="23">
        <f>(C6*F4)</f>
        <v>2797.2000000000003</v>
      </c>
      <c r="G6" s="22" t="s">
        <v>102</v>
      </c>
      <c r="H6" s="21">
        <v>645</v>
      </c>
      <c r="I6" s="21">
        <f t="shared" si="0"/>
        <v>1804194.0000000002</v>
      </c>
      <c r="J6" s="20"/>
    </row>
    <row r="7" spans="1:18" x14ac:dyDescent="0.4">
      <c r="A7" s="19"/>
      <c r="B7" s="20">
        <v>2.0299999999999998</v>
      </c>
      <c r="C7" s="20">
        <v>87.5</v>
      </c>
      <c r="D7" s="20"/>
      <c r="E7" s="20" t="s">
        <v>104</v>
      </c>
      <c r="F7" s="21">
        <f>(C7*F4)/50</f>
        <v>12600</v>
      </c>
      <c r="G7" s="22" t="s">
        <v>105</v>
      </c>
      <c r="H7" s="21">
        <v>8</v>
      </c>
      <c r="I7" s="21">
        <f t="shared" si="0"/>
        <v>100800</v>
      </c>
      <c r="J7" s="20"/>
    </row>
    <row r="8" spans="1:18" x14ac:dyDescent="0.4">
      <c r="A8" s="19"/>
      <c r="B8" s="20">
        <v>2.04</v>
      </c>
      <c r="C8" s="20">
        <v>0.8</v>
      </c>
      <c r="D8" s="20"/>
      <c r="E8" s="20" t="s">
        <v>106</v>
      </c>
      <c r="F8" s="21">
        <f>(F4*C8)</f>
        <v>5760</v>
      </c>
      <c r="G8" s="22" t="s">
        <v>107</v>
      </c>
      <c r="H8" s="21">
        <v>0</v>
      </c>
      <c r="I8" s="21">
        <f t="shared" si="0"/>
        <v>0</v>
      </c>
      <c r="J8" s="20"/>
      <c r="M8" s="14">
        <f>F8/26</f>
        <v>221.53846153846155</v>
      </c>
    </row>
    <row r="9" spans="1:18" x14ac:dyDescent="0.4">
      <c r="A9" s="24"/>
      <c r="B9" s="20">
        <v>2.0499999999999998</v>
      </c>
      <c r="C9" s="20">
        <v>1.5</v>
      </c>
      <c r="D9" s="20"/>
      <c r="E9" s="20" t="s">
        <v>108</v>
      </c>
      <c r="F9" s="21">
        <f>(F4*C9)</f>
        <v>10800</v>
      </c>
      <c r="G9" s="22" t="s">
        <v>107</v>
      </c>
      <c r="H9" s="21">
        <v>0</v>
      </c>
      <c r="I9" s="21">
        <f t="shared" si="0"/>
        <v>0</v>
      </c>
      <c r="J9" s="20"/>
      <c r="Q9">
        <f>600*1.2*1</f>
        <v>720</v>
      </c>
      <c r="R9">
        <f>Q9*10</f>
        <v>7200</v>
      </c>
    </row>
    <row r="10" spans="1:18" ht="15" thickBot="1" x14ac:dyDescent="0.45">
      <c r="A10" s="15" t="s">
        <v>109</v>
      </c>
      <c r="B10" s="16"/>
      <c r="C10" s="25"/>
      <c r="D10" s="25"/>
      <c r="E10" s="26"/>
      <c r="F10" s="27"/>
      <c r="G10" s="28"/>
      <c r="H10" s="27"/>
      <c r="I10" s="27"/>
      <c r="J10" s="29"/>
      <c r="Q10">
        <f>2.2*0.05*600*10</f>
        <v>660.00000000000011</v>
      </c>
    </row>
    <row r="11" spans="1:18" ht="18" x14ac:dyDescent="0.4">
      <c r="A11" s="8" t="s">
        <v>110</v>
      </c>
      <c r="B11" s="9">
        <v>2</v>
      </c>
      <c r="C11" s="10"/>
      <c r="D11" s="10"/>
      <c r="E11" s="10" t="s">
        <v>111</v>
      </c>
      <c r="F11" s="11">
        <v>620</v>
      </c>
      <c r="G11" s="12" t="s">
        <v>100</v>
      </c>
      <c r="H11" s="13">
        <f>(I11/F11)</f>
        <v>2622.4</v>
      </c>
      <c r="I11" s="13">
        <f>SUM(I12:I15)</f>
        <v>1625888</v>
      </c>
      <c r="J11" s="13"/>
      <c r="Q11">
        <f>2*6000</f>
        <v>12000</v>
      </c>
    </row>
    <row r="12" spans="1:18" x14ac:dyDescent="0.4">
      <c r="A12" s="19"/>
      <c r="B12" s="20">
        <v>3.01</v>
      </c>
      <c r="C12" s="20">
        <v>1.1000000000000001</v>
      </c>
      <c r="D12" s="20"/>
      <c r="E12" s="20" t="s">
        <v>112</v>
      </c>
      <c r="F12" s="21">
        <f>F11*C12</f>
        <v>682</v>
      </c>
      <c r="G12" s="22" t="s">
        <v>102</v>
      </c>
      <c r="H12" s="21">
        <v>645</v>
      </c>
      <c r="I12" s="21">
        <f>F12*H12</f>
        <v>439890</v>
      </c>
      <c r="J12" s="20"/>
    </row>
    <row r="13" spans="1:18" x14ac:dyDescent="0.4">
      <c r="A13" s="19"/>
      <c r="B13" s="20">
        <v>3.02</v>
      </c>
      <c r="C13" s="20">
        <v>280</v>
      </c>
      <c r="D13" s="20"/>
      <c r="E13" s="20" t="s">
        <v>104</v>
      </c>
      <c r="F13" s="21">
        <f>(C13*F11)/50</f>
        <v>3472</v>
      </c>
      <c r="G13" s="22" t="s">
        <v>105</v>
      </c>
      <c r="H13" s="21">
        <v>8</v>
      </c>
      <c r="I13" s="21">
        <f>F13*H13</f>
        <v>27776</v>
      </c>
      <c r="J13" s="20"/>
    </row>
    <row r="14" spans="1:18" x14ac:dyDescent="0.4">
      <c r="A14" s="19"/>
      <c r="B14" s="20">
        <v>3.03</v>
      </c>
      <c r="C14" s="20">
        <v>0.65</v>
      </c>
      <c r="D14" s="20"/>
      <c r="E14" s="20" t="s">
        <v>106</v>
      </c>
      <c r="F14" s="21">
        <f>(C14*F11)</f>
        <v>403</v>
      </c>
      <c r="G14" s="22" t="s">
        <v>107</v>
      </c>
      <c r="H14" s="21">
        <v>849</v>
      </c>
      <c r="I14" s="21">
        <f>F14*H14</f>
        <v>342147</v>
      </c>
      <c r="J14" s="20"/>
    </row>
    <row r="15" spans="1:18" x14ac:dyDescent="0.4">
      <c r="A15" s="19"/>
      <c r="B15" s="20">
        <v>3.04</v>
      </c>
      <c r="C15" s="20">
        <v>3.25</v>
      </c>
      <c r="D15" s="20"/>
      <c r="E15" s="20" t="s">
        <v>108</v>
      </c>
      <c r="F15" s="21">
        <f>(C15*F11)</f>
        <v>2015</v>
      </c>
      <c r="G15" s="22" t="s">
        <v>107</v>
      </c>
      <c r="H15" s="21">
        <v>405</v>
      </c>
      <c r="I15" s="21">
        <f>F15*H15</f>
        <v>816075</v>
      </c>
      <c r="J15" s="20"/>
    </row>
    <row r="16" spans="1:18" ht="15" thickBot="1" x14ac:dyDescent="0.45">
      <c r="A16" s="15" t="s">
        <v>113</v>
      </c>
      <c r="B16" s="16"/>
      <c r="C16" s="16"/>
      <c r="D16" s="16"/>
      <c r="E16" s="16"/>
      <c r="F16" s="17"/>
      <c r="G16" s="30"/>
      <c r="H16" s="17"/>
      <c r="I16" s="17"/>
      <c r="J16" s="18"/>
    </row>
    <row r="17" spans="1:13" ht="15" thickBot="1" x14ac:dyDescent="0.45">
      <c r="A17" s="15" t="s">
        <v>114</v>
      </c>
      <c r="B17" s="16"/>
      <c r="C17" s="16"/>
      <c r="D17" s="16"/>
      <c r="E17" s="16"/>
      <c r="F17" s="17"/>
      <c r="G17" s="30"/>
      <c r="H17" s="17"/>
      <c r="I17" s="17"/>
      <c r="J17" s="18"/>
    </row>
    <row r="18" spans="1:13" ht="18" x14ac:dyDescent="0.4">
      <c r="A18" s="8" t="s">
        <v>115</v>
      </c>
      <c r="B18" s="9">
        <v>3</v>
      </c>
      <c r="C18" s="10"/>
      <c r="D18" s="10"/>
      <c r="E18" s="10" t="s">
        <v>116</v>
      </c>
      <c r="F18" s="13">
        <v>12000</v>
      </c>
      <c r="G18" s="12" t="s">
        <v>117</v>
      </c>
      <c r="H18" s="13">
        <f>(I18/F18)</f>
        <v>15.475</v>
      </c>
      <c r="I18" s="13">
        <f>SUM(I19:I22)</f>
        <v>185700</v>
      </c>
      <c r="J18" s="13"/>
    </row>
    <row r="19" spans="1:13" x14ac:dyDescent="0.4">
      <c r="A19" s="19"/>
      <c r="B19" s="20">
        <v>4.01</v>
      </c>
      <c r="C19" s="20">
        <v>2.3E-2</v>
      </c>
      <c r="D19" s="20"/>
      <c r="E19" s="20" t="s">
        <v>118</v>
      </c>
      <c r="F19" s="31">
        <f>(C19*F18)</f>
        <v>276</v>
      </c>
      <c r="G19" s="22" t="s">
        <v>102</v>
      </c>
      <c r="H19" s="21">
        <v>645</v>
      </c>
      <c r="I19" s="21">
        <f>F19*H19</f>
        <v>178020</v>
      </c>
      <c r="J19" s="20"/>
      <c r="M19" t="s">
        <v>119</v>
      </c>
    </row>
    <row r="20" spans="1:13" x14ac:dyDescent="0.4">
      <c r="A20" s="19"/>
      <c r="B20" s="20">
        <v>4.0199999999999996</v>
      </c>
      <c r="C20" s="20">
        <v>4</v>
      </c>
      <c r="D20" s="20"/>
      <c r="E20" s="20" t="s">
        <v>104</v>
      </c>
      <c r="F20" s="21">
        <f>F18*C20/50</f>
        <v>960</v>
      </c>
      <c r="G20" s="22" t="s">
        <v>105</v>
      </c>
      <c r="H20" s="21">
        <v>8</v>
      </c>
      <c r="I20" s="21">
        <f>F20*H20</f>
        <v>7680</v>
      </c>
      <c r="J20" s="20"/>
    </row>
    <row r="21" spans="1:13" x14ac:dyDescent="0.4">
      <c r="A21" s="19"/>
      <c r="B21" s="20">
        <v>4.03</v>
      </c>
      <c r="C21" s="20">
        <v>0.17</v>
      </c>
      <c r="D21" s="20"/>
      <c r="E21" s="20" t="s">
        <v>106</v>
      </c>
      <c r="F21" s="21">
        <f>F18*C21</f>
        <v>2040.0000000000002</v>
      </c>
      <c r="G21" s="22" t="s">
        <v>107</v>
      </c>
      <c r="H21" s="21">
        <v>0</v>
      </c>
      <c r="I21" s="21">
        <f>F21*H21</f>
        <v>0</v>
      </c>
      <c r="J21" s="20"/>
    </row>
    <row r="22" spans="1:13" x14ac:dyDescent="0.4">
      <c r="A22" s="19"/>
      <c r="B22" s="20">
        <v>4.04</v>
      </c>
      <c r="C22" s="20">
        <v>0.05</v>
      </c>
      <c r="D22" s="20"/>
      <c r="E22" s="20" t="s">
        <v>108</v>
      </c>
      <c r="F22" s="21">
        <f>F18*C22</f>
        <v>600</v>
      </c>
      <c r="G22" s="22" t="s">
        <v>107</v>
      </c>
      <c r="H22" s="21">
        <v>0</v>
      </c>
      <c r="I22" s="21">
        <f>F22*H22</f>
        <v>0</v>
      </c>
      <c r="J22" s="20"/>
    </row>
    <row r="23" spans="1:13" ht="15" thickBot="1" x14ac:dyDescent="0.45">
      <c r="A23" s="15" t="s">
        <v>120</v>
      </c>
      <c r="B23" s="16"/>
      <c r="C23" s="16"/>
      <c r="D23" s="16"/>
      <c r="E23" s="16"/>
      <c r="F23" s="17"/>
      <c r="G23" s="30"/>
      <c r="H23" s="17"/>
      <c r="I23" s="17"/>
      <c r="J23" s="18"/>
    </row>
    <row r="24" spans="1:13" ht="15.9" thickBot="1" x14ac:dyDescent="0.45">
      <c r="A24" s="110" t="s">
        <v>121</v>
      </c>
      <c r="B24" s="111"/>
      <c r="C24" s="111"/>
      <c r="D24" s="111"/>
      <c r="E24" s="112"/>
      <c r="F24" s="32"/>
      <c r="G24" s="33"/>
      <c r="H24" s="34"/>
      <c r="I24" s="35">
        <f>I4+I11+I18</f>
        <v>10268582</v>
      </c>
      <c r="J24" s="35">
        <f>I24/78</f>
        <v>131648.48717948719</v>
      </c>
    </row>
    <row r="25" spans="1:13" ht="15.45" x14ac:dyDescent="0.4">
      <c r="A25" s="36"/>
      <c r="B25" s="36"/>
      <c r="C25" s="36"/>
      <c r="D25" s="36"/>
      <c r="E25" s="36"/>
      <c r="F25" s="37"/>
      <c r="G25" s="3"/>
      <c r="H25" s="2"/>
      <c r="I25" s="38" t="s">
        <v>119</v>
      </c>
      <c r="J25" s="39"/>
    </row>
    <row r="26" spans="1:13" x14ac:dyDescent="0.4">
      <c r="A26" t="s">
        <v>122</v>
      </c>
      <c r="E26" s="40"/>
      <c r="F26" s="41"/>
    </row>
    <row r="27" spans="1:13" x14ac:dyDescent="0.4">
      <c r="E27" t="s">
        <v>123</v>
      </c>
      <c r="F27" s="41" t="s">
        <v>21</v>
      </c>
      <c r="I27" s="43">
        <f>F7+F13+F20</f>
        <v>17032</v>
      </c>
    </row>
    <row r="28" spans="1:13" x14ac:dyDescent="0.4">
      <c r="E28" t="s">
        <v>124</v>
      </c>
      <c r="F28" s="41" t="s">
        <v>125</v>
      </c>
      <c r="I28" s="43">
        <f>F6+F12</f>
        <v>3479.2000000000003</v>
      </c>
    </row>
    <row r="29" spans="1:13" x14ac:dyDescent="0.4">
      <c r="E29" s="40" t="s">
        <v>126</v>
      </c>
      <c r="F29" s="41" t="s">
        <v>125</v>
      </c>
      <c r="I29" s="44">
        <f>F19</f>
        <v>276</v>
      </c>
    </row>
    <row r="30" spans="1:13" x14ac:dyDescent="0.4">
      <c r="E30" s="40" t="s">
        <v>127</v>
      </c>
      <c r="F30" s="41" t="s">
        <v>125</v>
      </c>
      <c r="I30" s="43">
        <f>F5</f>
        <v>7200</v>
      </c>
    </row>
  </sheetData>
  <mergeCells count="9">
    <mergeCell ref="A24:E24"/>
    <mergeCell ref="A1:J1"/>
    <mergeCell ref="A2:A3"/>
    <mergeCell ref="B2:B3"/>
    <mergeCell ref="C2:C3"/>
    <mergeCell ref="E2:E3"/>
    <mergeCell ref="F2:F3"/>
    <mergeCell ref="G2:G3"/>
    <mergeCell ref="J2:J3"/>
  </mergeCells>
  <pageMargins left="0" right="0" top="0.75" bottom="0.75" header="0.3" footer="0.3"/>
  <pageSetup orientation="portrait" horizontalDpi="300" verticalDpi="3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5:N11"/>
  <sheetViews>
    <sheetView workbookViewId="0">
      <selection activeCell="D12" sqref="D12"/>
    </sheetView>
  </sheetViews>
  <sheetFormatPr defaultRowHeight="14.6" x14ac:dyDescent="0.4"/>
  <cols>
    <col min="1" max="1" width="20.53515625" customWidth="1"/>
  </cols>
  <sheetData>
    <row r="5" spans="1:14" x14ac:dyDescent="0.4">
      <c r="A5" t="s">
        <v>128</v>
      </c>
      <c r="B5">
        <v>5000</v>
      </c>
    </row>
    <row r="6" spans="1:14" x14ac:dyDescent="0.4">
      <c r="B6" t="s">
        <v>129</v>
      </c>
      <c r="C6">
        <v>1</v>
      </c>
      <c r="D6">
        <f>B$5*C6</f>
        <v>5000</v>
      </c>
    </row>
    <row r="7" spans="1:14" x14ac:dyDescent="0.4">
      <c r="B7" t="s">
        <v>130</v>
      </c>
      <c r="C7">
        <v>1.3</v>
      </c>
      <c r="D7">
        <f t="shared" ref="D7:D8" si="0">B$5*C7</f>
        <v>6500</v>
      </c>
    </row>
    <row r="8" spans="1:14" x14ac:dyDescent="0.4">
      <c r="B8" t="s">
        <v>131</v>
      </c>
      <c r="C8">
        <f>0.3*1.52</f>
        <v>0.45599999999999996</v>
      </c>
      <c r="D8">
        <f t="shared" si="0"/>
        <v>2280</v>
      </c>
    </row>
    <row r="9" spans="1:14" x14ac:dyDescent="0.4">
      <c r="A9" t="s">
        <v>132</v>
      </c>
      <c r="B9">
        <f>600*2*0.1</f>
        <v>120</v>
      </c>
      <c r="L9">
        <f>(0.35*1.52)/5</f>
        <v>0.10639999999999998</v>
      </c>
      <c r="M9">
        <f>L9*4</f>
        <v>0.42559999999999992</v>
      </c>
      <c r="N9">
        <f>M9*1.05</f>
        <v>0.44687999999999994</v>
      </c>
    </row>
    <row r="10" spans="1:14" x14ac:dyDescent="0.4">
      <c r="B10" t="s">
        <v>131</v>
      </c>
      <c r="C10">
        <v>1.37</v>
      </c>
      <c r="D10">
        <f>C10*B9</f>
        <v>164.4</v>
      </c>
      <c r="L10">
        <f>(1.52)/7</f>
        <v>0.21714285714285714</v>
      </c>
      <c r="M10">
        <f>L10*6</f>
        <v>1.3028571428571429</v>
      </c>
      <c r="N10">
        <f>M10*1.05</f>
        <v>1.3680000000000001</v>
      </c>
    </row>
    <row r="11" spans="1:14" x14ac:dyDescent="0.4">
      <c r="B11" t="s">
        <v>130</v>
      </c>
      <c r="C11">
        <v>6</v>
      </c>
      <c r="D11">
        <f>C11*B9</f>
        <v>720</v>
      </c>
      <c r="L11">
        <f>L10*30</f>
        <v>6.5142857142857142</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a3c3f228-6772-4047-ad90-2f0678439fc9">
      <Terms xmlns="http://schemas.microsoft.com/office/infopath/2007/PartnerControls"/>
    </lcf76f155ced4ddcb4097134ff3c332f>
    <TaxCatchAll xmlns="df39d53a-21ec-4f19-b819-c17052708e15" xsi:nil="true"/>
    <PADescription xmlns="a3c3f228-6772-4047-ad90-2f0678439fc9"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A857983961A7914893272EEB6B332F39" ma:contentTypeVersion="15" ma:contentTypeDescription="Create a new document." ma:contentTypeScope="" ma:versionID="0dc6b0600eb005805b435fd76222cf58">
  <xsd:schema xmlns:xsd="http://www.w3.org/2001/XMLSchema" xmlns:xs="http://www.w3.org/2001/XMLSchema" xmlns:p="http://schemas.microsoft.com/office/2006/metadata/properties" xmlns:ns2="a3c3f228-6772-4047-ad90-2f0678439fc9" xmlns:ns3="df39d53a-21ec-4f19-b819-c17052708e15" targetNamespace="http://schemas.microsoft.com/office/2006/metadata/properties" ma:root="true" ma:fieldsID="3419c10c08937300130bab19c22d419a" ns2:_="" ns3:_="">
    <xsd:import namespace="a3c3f228-6772-4047-ad90-2f0678439fc9"/>
    <xsd:import namespace="df39d53a-21ec-4f19-b819-c17052708e15"/>
    <xsd:element name="properties">
      <xsd:complexType>
        <xsd:sequence>
          <xsd:element name="documentManagement">
            <xsd:complexType>
              <xsd:all>
                <xsd:element ref="ns2:PADescription" minOccurs="0"/>
                <xsd:element ref="ns2:MediaServiceMetadata" minOccurs="0"/>
                <xsd:element ref="ns2:MediaServiceFastMetadata"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3c3f228-6772-4047-ad90-2f0678439fc9" elementFormDefault="qualified">
    <xsd:import namespace="http://schemas.microsoft.com/office/2006/documentManagement/types"/>
    <xsd:import namespace="http://schemas.microsoft.com/office/infopath/2007/PartnerControls"/>
    <xsd:element name="PADescription" ma:index="8" nillable="true" ma:displayName="PA Description" ma:format="Dropdown" ma:internalName="PADescription">
      <xsd:simpleType>
        <xsd:restriction base="dms:Text">
          <xsd:maxLength value="255"/>
        </xsd:restriction>
      </xsd:simple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lcf76f155ced4ddcb4097134ff3c332f" ma:index="12" nillable="true" ma:taxonomy="true" ma:internalName="lcf76f155ced4ddcb4097134ff3c332f" ma:taxonomyFieldName="MediaServiceImageTags" ma:displayName="Image Tags" ma:readOnly="false" ma:fieldId="{5cf76f15-5ced-4ddc-b409-7134ff3c332f}" ma:taxonomyMulti="true" ma:sspId="26b69612-e2cc-4a46-9cbb-ded1a27764c6" ma:termSetId="09814cd3-568e-fe90-9814-8d621ff8fb84" ma:anchorId="fba54fb3-c3e1-fe81-a776-ca4b69148c4d" ma:open="true" ma:isKeyword="false">
      <xsd:complexType>
        <xsd:sequence>
          <xsd:element ref="pc:Terms" minOccurs="0" maxOccurs="1"/>
        </xsd:sequence>
      </xsd:complexType>
    </xsd:element>
    <xsd:element name="MediaServiceDateTaken" ma:index="14" nillable="true" ma:displayName="MediaServiceDateTaken" ma:hidden="true" ma:indexed="true" ma:internalName="MediaServiceDateTaken"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ObjectDetectorVersions" ma:index="20" nillable="true" ma:displayName="MediaServiceObjectDetectorVersions" ma:hidden="true" ma:indexed="true" ma:internalName="MediaServiceObjectDetectorVersions" ma:readOnly="true">
      <xsd:simpleType>
        <xsd:restriction base="dms:Text"/>
      </xsd:simpleType>
    </xsd:element>
    <xsd:element name="MediaServiceSearchProperties" ma:index="21"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df39d53a-21ec-4f19-b819-c17052708e15"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3b20b7ef-89d9-4cb3-ad79-6701eea04d99}" ma:internalName="TaxCatchAll" ma:showField="CatchAllData" ma:web="df39d53a-21ec-4f19-b819-c17052708e15">
      <xsd:complexType>
        <xsd:complexContent>
          <xsd:extension base="dms:MultiChoiceLookup">
            <xsd:sequence>
              <xsd:element name="Value" type="dms:Lookup" maxOccurs="unbounded" minOccurs="0" nillable="true"/>
            </xsd:sequence>
          </xsd:extension>
        </xsd:complexContent>
      </xsd:complexType>
    </xsd:element>
    <xsd:element name="SharedWithUsers" ma:index="1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16717712-EB62-4F17-9477-E4ECCFEEA5EE}">
  <ds:schemaRefs>
    <ds:schemaRef ds:uri="http://purl.org/dc/terms/"/>
    <ds:schemaRef ds:uri="http://schemas.openxmlformats.org/package/2006/metadata/core-properties"/>
    <ds:schemaRef ds:uri="http://schemas.microsoft.com/office/2006/documentManagement/types"/>
    <ds:schemaRef ds:uri="http://purl.org/dc/dcmitype/"/>
    <ds:schemaRef ds:uri="df39d53a-21ec-4f19-b819-c17052708e15"/>
    <ds:schemaRef ds:uri="http://purl.org/dc/elements/1.1/"/>
    <ds:schemaRef ds:uri="http://schemas.microsoft.com/office/2006/metadata/properties"/>
    <ds:schemaRef ds:uri="http://schemas.microsoft.com/office/infopath/2007/PartnerControls"/>
    <ds:schemaRef ds:uri="a3c3f228-6772-4047-ad90-2f0678439fc9"/>
    <ds:schemaRef ds:uri="http://www.w3.org/XML/1998/namespace"/>
  </ds:schemaRefs>
</ds:datastoreItem>
</file>

<file path=customXml/itemProps2.xml><?xml version="1.0" encoding="utf-8"?>
<ds:datastoreItem xmlns:ds="http://schemas.openxmlformats.org/officeDocument/2006/customXml" ds:itemID="{F4D3BF2F-D922-4950-A676-7C2CC50EBFF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3c3f228-6772-4047-ad90-2f0678439fc9"/>
    <ds:schemaRef ds:uri="df39d53a-21ec-4f19-b819-c17052708e1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F526DE05-C4C3-43D1-B400-D0C6F0EDE192}">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1</vt:i4>
      </vt:variant>
    </vt:vector>
  </HeadingPairs>
  <TitlesOfParts>
    <vt:vector size="6" baseType="lpstr">
      <vt:lpstr>Herat</vt:lpstr>
      <vt:lpstr>Farah Province</vt:lpstr>
      <vt:lpstr>Badghis</vt:lpstr>
      <vt:lpstr>Detailed- BOQ</vt:lpstr>
      <vt:lpstr>Sheet1</vt:lpstr>
      <vt:lpstr>'Detailed- BOQ'!Print_Area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n.sahak</dc:creator>
  <cp:keywords/>
  <dc:description/>
  <cp:lastModifiedBy>Khoshnood Hassanzai</cp:lastModifiedBy>
  <cp:revision/>
  <dcterms:created xsi:type="dcterms:W3CDTF">2015-02-05T06:46:49Z</dcterms:created>
  <dcterms:modified xsi:type="dcterms:W3CDTF">2024-10-09T10:51:55Z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0x010100A857983961A7914893272EEB6B332F39</vt:lpwstr>
  </property>
  <property fmtid="{D5CDD505-2E9C-101B-9397-08002B2CF9AE}" pid="3" name="MediaServiceImageTags">
    <vt:lpwstr/>
  </property>
</Properties>
</file>