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207"/>
  <workbookPr defaultThemeVersion="124226"/>
  <mc:AlternateContent xmlns:mc="http://schemas.openxmlformats.org/markup-compatibility/2006">
    <mc:Choice Requires="x15">
      <x15ac:absPath xmlns:x15ac="http://schemas.microsoft.com/office/spreadsheetml/2010/11/ac" url="https://drcngo.sharepoint.com/sites/RO05-KBL-AFG_EF-WS/Purchase Agreements/CO PAs/Purchase Agreements of 2024/1 ITB - 2024/ITB-AFG-AFC-012-Supply and Delivery of Construction -Materials-Re-Advertised/2- Solicitation Documents/ITB-AFG-AFC-012- Supply and Delivery of Construction Materials/Technical bid forms/"/>
    </mc:Choice>
  </mc:AlternateContent>
  <xr:revisionPtr revIDLastSave="160" documentId="13_ncr:1_{4805E4FF-96EC-4646-B75F-FF35C0E4D868}" xr6:coauthVersionLast="47" xr6:coauthVersionMax="47" xr10:uidLastSave="{B2D6D063-1690-47B9-9AF7-1DBFCE82E403}"/>
  <bookViews>
    <workbookView xWindow="-28920" yWindow="-1800" windowWidth="29040" windowHeight="15840" tabRatio="720" xr2:uid="{00000000-000D-0000-FFFF-FFFF00000000}"/>
  </bookViews>
  <sheets>
    <sheet name="Ghazni " sheetId="38" r:id="rId1"/>
    <sheet name="Maidan Wardak" sheetId="39" r:id="rId2"/>
    <sheet name="Detailed- BOQ" sheetId="28" state="hidden" r:id="rId3"/>
    <sheet name="Sheet1" sheetId="27" state="hidden" r:id="rId4"/>
  </sheets>
  <definedNames>
    <definedName name="_xlnm.Print_Area" localSheetId="2">'Detailed- BOQ'!$A$1:$J$25</definedName>
    <definedName name="re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 i="28" l="1"/>
  <c r="I30" i="28"/>
  <c r="F19" i="28"/>
  <c r="I29" i="28"/>
  <c r="C6" i="28"/>
  <c r="F6" i="28"/>
  <c r="F12" i="28"/>
  <c r="I28" i="28"/>
  <c r="F7" i="28"/>
  <c r="F13" i="28"/>
  <c r="F20" i="28"/>
  <c r="I27" i="28"/>
  <c r="I20" i="28"/>
  <c r="Q11" i="28"/>
  <c r="Q10" i="28"/>
  <c r="I13" i="28"/>
  <c r="I7" i="28"/>
  <c r="Q9" i="28"/>
  <c r="R9" i="28"/>
  <c r="F22" i="28"/>
  <c r="I22" i="28"/>
  <c r="F21" i="28"/>
  <c r="I21" i="28"/>
  <c r="F15" i="28"/>
  <c r="I15" i="28"/>
  <c r="F14" i="28"/>
  <c r="I12" i="28"/>
  <c r="F9" i="28"/>
  <c r="I9" i="28"/>
  <c r="F8" i="28"/>
  <c r="I8" i="28"/>
  <c r="I5" i="28"/>
  <c r="M8" i="28"/>
  <c r="I19" i="28"/>
  <c r="I18" i="28"/>
  <c r="H18" i="28"/>
  <c r="I6" i="28"/>
  <c r="I4" i="28"/>
  <c r="I14" i="28"/>
  <c r="I11" i="28"/>
  <c r="H11" i="28"/>
  <c r="I24" i="28"/>
  <c r="J24" i="28"/>
  <c r="H4" i="28"/>
  <c r="B9" i="27"/>
  <c r="D11" i="27"/>
  <c r="D10" i="27"/>
  <c r="L10" i="27"/>
  <c r="L11" i="27"/>
  <c r="M10" i="27"/>
  <c r="N10" i="27"/>
  <c r="L9" i="27"/>
  <c r="M9" i="27"/>
  <c r="N9" i="27"/>
  <c r="D7" i="27"/>
  <c r="C8" i="27"/>
  <c r="D8" i="27"/>
  <c r="D6" i="27"/>
</calcChain>
</file>

<file path=xl/sharedStrings.xml><?xml version="1.0" encoding="utf-8"?>
<sst xmlns="http://schemas.openxmlformats.org/spreadsheetml/2006/main" count="744" uniqueCount="176">
  <si>
    <t xml:space="preserve">Annex A.1 - Lot 1 Technical Specification Sheet for Ghazni province </t>
  </si>
  <si>
    <t xml:space="preserve">ITB reference number: ITB-AFG-AFC-0012 - Supply and Delivery of Construction Materials -Re-Advertised
</t>
  </si>
  <si>
    <t>Lot # 1.1</t>
  </si>
  <si>
    <t xml:space="preserve">Supply and Delivery of Construction Materials  Deh Yak District with all villages 
</t>
  </si>
  <si>
    <t xml:space="preserve">DRC to Fill </t>
  </si>
  <si>
    <t xml:space="preserve">Bidder to Fill </t>
  </si>
  <si>
    <t>S/N</t>
  </si>
  <si>
    <t>Item and Description</t>
  </si>
  <si>
    <t xml:space="preserve">Description in Local Language </t>
  </si>
  <si>
    <t>Unit</t>
  </si>
  <si>
    <t xml:space="preserve"> Quantity </t>
  </si>
  <si>
    <t xml:space="preserve">Offered Specs by Supplier(s)
 Including Country of origin </t>
  </si>
  <si>
    <t xml:space="preserve">Quantity offered </t>
  </si>
  <si>
    <t xml:space="preserve">Supply and Delivery of Stone,
Should be Mountain originated not plain and sea stone, 
its mark should be 400, the weight of stones. Should be 5- 40 kilograms and should have relatively regular dimensions that can make reasonable feces of stonemasonry, 
and more than 60 % has side view stone the special weight of the stones should not be low from 2.5 tons/m3 and in 24 hours underwater more than 5 percent water does not absorb. The size of the stones should be between (25-50 cm) the stones should not be contaminated with soil and mud .
All stone must be measuring in wall , After completion of 100 M3 stone masonry works in the infrastructure site </t>
  </si>
  <si>
    <t xml:space="preserve"> سنگ کوهی یعنی سنگ دشتی ودریایی نباشد ُ مارک آن از ۴۰۰ کم نباشد ُ وزن سنگ ها باید ۵- ۴۰ کیلو گرام باشد ُ دارای  ابعاد نسبتا منظم باشد یعنی سنگ رخ باشد که در نمای دیوار استنادی کارشود  ُ سنگ های روی زمین نباشد ُ درز نداشته باشد ُ وزن مخصوص سنگ ها باید از ۲.۵ تن کم نباشد ُ ودر ۲۴ ساعت تحت آب بیش از ۵ فیصد آب جذب نکند ُ اندازه سنگ ها بین (۲۵-۷۵) سانتی متر باشد ُ سنگ ها با خاک و گل آلوده نباشد  ُ سنګ بعد از انجام ۱۰۰ متر مکعب سنګ کاری در دیوال اندازه میشود </t>
  </si>
  <si>
    <r>
      <t>M</t>
    </r>
    <r>
      <rPr>
        <sz val="11"/>
        <color theme="1"/>
        <rFont val="Arial"/>
        <family val="2"/>
      </rPr>
      <t>³</t>
    </r>
  </si>
  <si>
    <t>Supply and delivery of Brick 
Should be First-grade burnt brick 
Size =  of 7x11x22 cm</t>
  </si>
  <si>
    <t>خشت   معمولی پخته  درجه اول  با اندازه های  7x11x22 سانتی متر است</t>
  </si>
  <si>
    <t>Pc</t>
  </si>
  <si>
    <t xml:space="preserve">Supply and Delivery of   Cement
Similar to Cherat Portland
Weight = 50 kg </t>
  </si>
  <si>
    <t>پورتلند سمنت مشابه به کمپنی چرات  سیمنت تازه باشد و وزن یک بوجی آن 50  کیلو ګرام باشد .</t>
  </si>
  <si>
    <t>Bag</t>
  </si>
  <si>
    <r>
      <t xml:space="preserve">Supply and Delivery of Cement Type II
Should be </t>
    </r>
    <r>
      <rPr>
        <sz val="9"/>
        <rFont val="Source Sans Pro"/>
        <family val="2"/>
      </rPr>
      <t xml:space="preserve"> moderate sulfate resistant cement, </t>
    </r>
    <r>
      <rPr>
        <sz val="11"/>
        <color theme="1"/>
        <rFont val="Calibri"/>
        <family val="2"/>
        <scheme val="minor"/>
      </rPr>
      <t xml:space="preserve">
Wight = 50 kg</t>
    </r>
  </si>
  <si>
    <t>سمنت نوع ۲ پورتلند  که مقاوم در مقابل سلفاید  باشد مخصوصا در جاهای استعمال میشود که با سلفاید در تماس باشد (جویچه های کناری سرک)</t>
  </si>
  <si>
    <r>
      <rPr>
        <sz val="11"/>
        <color rgb="FF000000"/>
        <rFont val="Calibri"/>
        <scheme val="minor"/>
      </rPr>
      <t xml:space="preserve">Supply and Delivery of River Sandy Gravel 
Should be Clean
Usage = For PCC Concrete
Sizes = </t>
    </r>
    <r>
      <rPr>
        <sz val="11"/>
        <color rgb="FFFF0000"/>
        <rFont val="Calibri"/>
        <scheme val="minor"/>
      </rPr>
      <t xml:space="preserve"> </t>
    </r>
    <r>
      <rPr>
        <sz val="11"/>
        <color rgb="FF000000"/>
        <rFont val="Calibri"/>
        <scheme val="minor"/>
      </rPr>
      <t xml:space="preserve">5 mm to 20 mm, 
Should be free  from organic materials ,
Should not contain more than 5-7% of soil, clay 
</t>
    </r>
  </si>
  <si>
    <t xml:space="preserve">مواد دریایی پاک عاری از خاک و مواد اضافی مخلوط از ریگ وجغل برای کانکریت بدون سیخ ، مواد مضره باید از 5% بیشتر نباشد و دارای سایز 5 ملی الی 20 ملی باشد . </t>
  </si>
  <si>
    <t xml:space="preserve">Supply and Delivery of Sand 
Should be from River and  Clean 
Size = 2 - 5 mm 
free from organic materials ,
Should not contain more than 5-7% of soil, clay 
</t>
  </si>
  <si>
    <t>ریگ پاک میده دانه  به سایز 2 الی 5 ملی برای هنگاف کاری ، مواد مضره باید از 5% بیشتر نباشد</t>
  </si>
  <si>
    <t>Supply and Delivery of River Sand 
Should be  Clean sand
Usage=  for plastering
Size should be 1.5 mm to 2.36 mm</t>
  </si>
  <si>
    <t xml:space="preserve">ریگ پاک میده دانه برای پلستر کار که اندازه ان از ۱.۵ ملی تا ۲.۳۶ ملی باشد </t>
  </si>
  <si>
    <t>Supply and Delivery of Crushed aggregate
 mix from 8-20mm</t>
  </si>
  <si>
    <t>جغل میده شده توسط ماشین (خرد شده) با اندازه های مختلف (۸ - ۲۰) ملی متر</t>
  </si>
  <si>
    <t xml:space="preserve">Supply and Delivery of  Reinforcement Bars 
Material = Steel
Grades 60 (18mm) similar to Khan Steel  </t>
  </si>
  <si>
    <t>سیخ گول گرید 60 (18mm) مشابه بهخان ستیل</t>
  </si>
  <si>
    <t>Ton</t>
  </si>
  <si>
    <t xml:space="preserve">Supply and Delivery of  Reinforcement Bars 
Material = Steel
Grades 60 (16mm) similar to Khan Steel  </t>
  </si>
  <si>
    <t xml:space="preserve">سیخ گول گرید 60 (16mm) مشابه به  تولید خان ستیل </t>
  </si>
  <si>
    <t xml:space="preserve">Supply and Delivery of  Reinforcement Bars 
Material = Steel
Grades 60 (14mm) similar to Khan Steel  </t>
  </si>
  <si>
    <t xml:space="preserve">سیخ گول گرید 60 (14mm)  مشابه به  تولید  خان ستیل </t>
  </si>
  <si>
    <t xml:space="preserve">Supply and Delivery of  Reinforcement Bars 
Material = Steel
Grades 60 (12mm) similar to Khan Steel  </t>
  </si>
  <si>
    <t xml:space="preserve">سیخ گول گرید 60 (12mm)   مشابه به تولید خان ستیل </t>
  </si>
  <si>
    <t xml:space="preserve">Supply and Delivery of  Reinforcement Bars 
Material = Steel
Grades 60 (10mm) similar to Khan Steel  </t>
  </si>
  <si>
    <t xml:space="preserve">سیخ گول گرید 60 (10mm)  تولید خان ستیل </t>
  </si>
  <si>
    <t xml:space="preserve">Supply and Delivery of  Reinforcement Bars 
Material = Steel
Grades 60 (8mm) similar to Khan Steel  </t>
  </si>
  <si>
    <t xml:space="preserve">سیخ گول گرید 60 (8mm) مشابه به تولید خان ستیل </t>
  </si>
  <si>
    <t>Supply and Delivery of binding wires
Should  1 mm</t>
  </si>
  <si>
    <t xml:space="preserve">سیم ۱ ملی برای سیخ بندی </t>
  </si>
  <si>
    <t>Kg</t>
  </si>
  <si>
    <t>Supply and Delivery of Binding wires 2 mm</t>
  </si>
  <si>
    <t>سیم ۲ ملی برای قالب بندی</t>
  </si>
  <si>
    <t xml:space="preserve">Supply and Delivery of  Gypsum 
Type = Ordinary
Each bag of 40 kg, 
similar to Khorasan gypsum bags or eqvalient quality </t>
  </si>
  <si>
    <t>گچ عادی که بوری آن 40 کیلو باشد و مشابه به گچ خراسان</t>
  </si>
  <si>
    <t xml:space="preserve">Supply and Delivery of Gabion Baskets 
Material = Galvanized Steel 
Size =  4mm 
Usage = for wire cover and 3mm for mash (L*W*H) (2*1*0.5)m , the number of Mash per m2 should be 156 </t>
  </si>
  <si>
    <t xml:space="preserve">بکس های گبیون فولادی گالوانایزه (2*1*0.5) ۴ ملی متر مقطع سیم اطرف بکس و ۳ ملی متر مقطع سیم جال ، و تعداد جال در یک متر مربع در حددود ۱۵۶ باشد </t>
  </si>
  <si>
    <t>PC</t>
  </si>
  <si>
    <t xml:space="preserve">Supply and Delivery of Gabion Baskets 
Material = Galvanized Steel 
Size =  3mm 
Usage = for wire cover and 3mm for mash (L*W*H) (2*1*0.5)m , the number of Mash per m2 should be 156 </t>
  </si>
  <si>
    <t xml:space="preserve">بکس های گبیون فولادی گالوانایزه (۲*1*1) ۴ ملی متر مقطع سیم اطرف بکس و ۳ ملی متر مقطع سیم جال، و تعداد جال در یک متر مربع در حددود ۱۵۶ باشد  </t>
  </si>
  <si>
    <t xml:space="preserve">Supply and Delivery of Galvanized Steel Gabion baskets 4mm for wire cover and 3mm for mash (2*1.5*1) number of Mash per m2 should be 156 </t>
  </si>
  <si>
    <t xml:space="preserve">بکس های گبیون فولادی گالوانایزه (۲*۱.۵*۱) ۴ ملی متر مقطع سیم اطرف بکس و ۳ ملی متر مقطع سیم جال ، و تعداد جال در یک متر مربع در حددود ۱۵۶ باشد </t>
  </si>
  <si>
    <t xml:space="preserve">Supply and Delivery of Blocks 
Size = (40x20x20)cm 
Shape = Rectangular 
Similar to PCC Hollow concrete block, 
Made of = cement
Well cured and cement mortar ratio shall be 1:4 The Hollow concrete blocks  density  should be  1 800 kg/m3.  compressive strength = 12.5N/mm2 or 125kg/cm2. </t>
  </si>
  <si>
    <t xml:space="preserve">بلوک (40x20x20) سانتی متر:
بلوک کانګریتي میان خالی PCC مستطیلی، اندازه: 4020x20x سانتی متر، ساخته شده از سمنت، به خوبی آب دهی شده و نسبت مصالح باید 1:4 باشد.
بلوک کانګریتي میان خالی باید ظرفیت بارگیری واحدهای باربری را داشته باشند و دارای کثافت بلوک حداقل 1800 کیلوگرم بر متر مکعب باشند. مقاومت فشاری آنها در حدود 12.5N/mm2  یا 125kg/cm2  باشد.
</t>
  </si>
  <si>
    <t>Each</t>
  </si>
  <si>
    <t>Supply and Delivery of Plastic Sheet 
Width 4m 
with  double layer 0.5 mm thickness
 gauge 50</t>
  </si>
  <si>
    <t xml:space="preserve">پلاستیک شیت با ۴ متر عرض دولا شیت ۰.۵ ملی متر ضخامت </t>
  </si>
  <si>
    <t>M</t>
  </si>
  <si>
    <t xml:space="preserve">Supply and Delivery of  Nails 
Materials = Steel Nails 
Size 2.5 inch </t>
  </si>
  <si>
    <t>میخ فولادی برای قالب ۲.۵ انیچ</t>
  </si>
  <si>
    <t xml:space="preserve">Supply and Delivery of Backfilling materials  soil and gravel </t>
  </si>
  <si>
    <t>مواد طبیعی مناسب برای پرکاری از قبیل خاک و چغل</t>
  </si>
  <si>
    <t>M3</t>
  </si>
  <si>
    <t xml:space="preserve">Supply and Delivery of Damp proof  Powder  for plastering and concrete similar to Azomayt </t>
  </si>
  <si>
    <t xml:space="preserve">پودر ضد رطوبت ( برای پلستر کاری و کانکریت ریزی) مشابه به ایزومایت </t>
  </si>
  <si>
    <t>Supply and delivery of wooden sheet
Material: Thorn wood 
Length: 6 meters.
Width: 25 centimeters 
Thickness: 2.5 centimeters.</t>
  </si>
  <si>
    <t xml:space="preserve">تخته چوب خار با طول ۶ متر عرض ۲۵ سانتی متر و ضخامت دو نیم سانتی </t>
  </si>
  <si>
    <t xml:space="preserve">Supply and Delivery of Glass wool 
Usage = for insolation of pipe
Thickness =  30 mm 
</t>
  </si>
  <si>
    <t xml:space="preserve">پشمه شیشه برای حفاظت پایپ به ضخامت 30 ملی </t>
  </si>
  <si>
    <t>M²</t>
  </si>
  <si>
    <t>Supply and Delivery of RCC rings with installation
Usage = for water absorption well 
Hight = 0.5 cm 
Diameter  0.85 cm 
Should have  small holes for water infiltration.</t>
  </si>
  <si>
    <t xml:space="preserve">چک های کانکریتی  چاه اب با ارتفاع ۵۰ سانتی و قطر ۸۵ سانتی با داشتن سوراخ های کوچک برای جذب اب  همرای نصب و انتقال ان </t>
  </si>
  <si>
    <t>Supply and Delivery of RCC cover  with installation 
Usage =  for water absorption well, 
Size =  90cm of diameter
Thickness =7 cm</t>
  </si>
  <si>
    <t xml:space="preserve">سرپوش کانکرکیتی چاه اب با قطر ۹۰ سانتی متر و ضخامت ان ۷ سانتی متر باشد همرای انتقال ان </t>
  </si>
  <si>
    <t xml:space="preserve">Supply and Delivery of RCC rings with installation 
Usage =  for  well
Hight = 0.5 cm 
Diameter =  100 cm </t>
  </si>
  <si>
    <t xml:space="preserve">چک های کانکریتی  چاه اب با ارتفاع ۵۰ سانتی و قطر ۸۵ سانتی  همرای نصب و انتقالات  ان </t>
  </si>
  <si>
    <t xml:space="preserve">Supply and Delivery of RCC cover  for filtration well
Diameter =  105 cm 
Thickness =7 cm  </t>
  </si>
  <si>
    <t xml:space="preserve">سرپوش کانکرکیتی چاه اب با قطر ۱۰۵ سانتی متر ضخامت ان ۷ سانتی متر و همرای انتقالات ان </t>
  </si>
  <si>
    <t>Lot # 1.2</t>
  </si>
  <si>
    <t>Supply and Delivery of Construction Materials for Khawja Omari  district with all villages</t>
  </si>
  <si>
    <t>Supply and Delivery of Cement Type II
Should be  moderate sulfate resistant cement, 
Wight = 50 kg</t>
  </si>
  <si>
    <t xml:space="preserve">Supply and Delivery of River Sandy Gravel 
Should be Clean
Usage = For PCC Concrete
Sizes =  5 mm to 20 mm, 
Should be free  from organic materials ,
Should not contain more than 5-7% of soil, clay </t>
  </si>
  <si>
    <t xml:space="preserve">Supply and Delivery of Sand 
Should be from River and  Clean 
Size = 2 - 5 mm 
free from organic materials ,
Should not contain more than 5-7% of soil, clay </t>
  </si>
  <si>
    <t xml:space="preserve">Bag </t>
  </si>
  <si>
    <t xml:space="preserve">Lot # 1.3 </t>
  </si>
  <si>
    <t xml:space="preserve"> Supply and Delivery of Construction Materials for Qara Bagh district with all villages </t>
  </si>
  <si>
    <t xml:space="preserve">DRC to complete </t>
  </si>
  <si>
    <t xml:space="preserve">Bidder to complete </t>
  </si>
  <si>
    <t xml:space="preserve">Delivery time required (days after PO signature):
</t>
  </si>
  <si>
    <t xml:space="preserve">within 10-15 working days of placing order 
</t>
  </si>
  <si>
    <t xml:space="preserve">Delivery time offered (days after PO signature):
</t>
  </si>
  <si>
    <t xml:space="preserve">Delivery Terms required:
</t>
  </si>
  <si>
    <t>DDP INCOTERMS 2020</t>
  </si>
  <si>
    <t>DDP</t>
  </si>
  <si>
    <t xml:space="preserve">Delivery Terms offered:
</t>
  </si>
  <si>
    <t xml:space="preserve">Delivery Destination required:
</t>
  </si>
  <si>
    <t xml:space="preserve">See above locations </t>
  </si>
  <si>
    <t xml:space="preserve">Delivery Destination offered:
</t>
  </si>
  <si>
    <t xml:space="preserve">Minimum bid validity period required:
</t>
  </si>
  <si>
    <t xml:space="preserve">90 calendar days 
</t>
  </si>
  <si>
    <t xml:space="preserve">Bid validity period offfered:
</t>
  </si>
  <si>
    <t xml:space="preserve">Currency of Tender:
</t>
  </si>
  <si>
    <t>AFN</t>
  </si>
  <si>
    <t>Ukrainian Hryvnia
Гривня</t>
  </si>
  <si>
    <t xml:space="preserve">Currency of bid:
</t>
  </si>
  <si>
    <t>Note:
Partial lot submission if not acceptable, bidders are required 
Sample submission is not part of the bid submission. Only technically qualified bidders will be required to submit samples.
All submitted samples must strictly adhere to the specifications outlined in the tender documents, including dimensions, materials, and quality standards.
Pre-Submission Review:
A thorough review of the items will be conducted before sample submission to ensure compliance with all criteria specified in the tender.</t>
  </si>
  <si>
    <t xml:space="preserve">Company Name:
</t>
  </si>
  <si>
    <t xml:space="preserve">Signed by a duly authorized company representative:
</t>
  </si>
  <si>
    <t xml:space="preserve">Title:
</t>
  </si>
  <si>
    <t xml:space="preserve">Date:
</t>
  </si>
  <si>
    <t xml:space="preserve">Print Name:
</t>
  </si>
  <si>
    <t xml:space="preserve">Stamp of company 
</t>
  </si>
  <si>
    <t xml:space="preserve">Annex A.1 - Lot 1 Technical Specification Sheet for Miadan Wardak </t>
  </si>
  <si>
    <t xml:space="preserve">Lot # 1.4
</t>
  </si>
  <si>
    <t xml:space="preserve">Supply and Delivery of Construction Materials for Narkh district with all villages 
</t>
  </si>
  <si>
    <t xml:space="preserve">Discription in Local Lanaguage </t>
  </si>
  <si>
    <r>
      <t xml:space="preserve">Supply and Delivery of River Sandy Gravel 
Should be Clean
Usage = For PCC Concrete
Sizes = </t>
    </r>
    <r>
      <rPr>
        <sz val="11"/>
        <color rgb="FFFF0000"/>
        <rFont val="Calibri"/>
        <family val="2"/>
        <scheme val="minor"/>
      </rPr>
      <t xml:space="preserve"> </t>
    </r>
    <r>
      <rPr>
        <sz val="11"/>
        <color theme="1"/>
        <rFont val="Calibri"/>
        <family val="2"/>
        <scheme val="minor"/>
      </rPr>
      <t xml:space="preserve">5 mm to 20 mm, 
Should be free  from organic materials ,
Should not contain more than 5-7% of soil, clay 
</t>
    </r>
  </si>
  <si>
    <t xml:space="preserve">Lot # 1.5
</t>
  </si>
  <si>
    <t xml:space="preserve">Supply and Delivery of construction Materials for Sayed Abad district with all villages </t>
  </si>
  <si>
    <t>Lot # 1.6</t>
  </si>
  <si>
    <t>Supply and Delivery of Construction Materials for Behsod  district with all villages</t>
  </si>
  <si>
    <t>Note:
Bidders are welcome to qoute for one or multiple lots, however partial lot submission if not acceptable
Sample submission is not part of the bid submission. Only technically qualified bidders will be required to submit samples.
All submitted samples must strictly adhere to the specifications outlined in the tender documents, including dimensions, materials, and quality standards.
Pre-Submission Review:
A thorough review of the items will be conducted before sample submission to ensure compliance with all criteria specified in the tender.</t>
  </si>
  <si>
    <t>Detailed estimation</t>
  </si>
  <si>
    <t>Title</t>
  </si>
  <si>
    <t>No.</t>
  </si>
  <si>
    <t>Norm/ unit</t>
  </si>
  <si>
    <t>A*</t>
  </si>
  <si>
    <t>Item</t>
  </si>
  <si>
    <t>Quantity</t>
  </si>
  <si>
    <t>Unit cost</t>
  </si>
  <si>
    <t>Total cost</t>
  </si>
  <si>
    <t>Remarks</t>
  </si>
  <si>
    <t>Norm</t>
  </si>
  <si>
    <t>Afs</t>
  </si>
  <si>
    <t>A1</t>
  </si>
  <si>
    <t>Stone work with  Mortar (M250) 1:5</t>
  </si>
  <si>
    <r>
      <t>m</t>
    </r>
    <r>
      <rPr>
        <b/>
        <vertAlign val="superscript"/>
        <sz val="12"/>
        <rFont val="Arial"/>
        <family val="2"/>
      </rPr>
      <t>3</t>
    </r>
  </si>
  <si>
    <t>Stone including transportation and measured in the wall</t>
  </si>
  <si>
    <r>
      <t>m</t>
    </r>
    <r>
      <rPr>
        <vertAlign val="superscript"/>
        <sz val="8"/>
        <rFont val="Arial"/>
        <family val="2"/>
      </rPr>
      <t>3</t>
    </r>
  </si>
  <si>
    <t>river Sandy Gravel (nakhoti) including transportation</t>
  </si>
  <si>
    <t xml:space="preserve">Cement </t>
  </si>
  <si>
    <t>bag</t>
  </si>
  <si>
    <t>Skilled labour on site</t>
  </si>
  <si>
    <t>md</t>
  </si>
  <si>
    <t>Unskilled labour on site</t>
  </si>
  <si>
    <t>the stone will be crushed not rive or round shape, the mortar sand is well washed and the water is clean</t>
  </si>
  <si>
    <t>A2</t>
  </si>
  <si>
    <t>PCC (M,250)</t>
  </si>
  <si>
    <t>Sandy gravel</t>
  </si>
  <si>
    <t>Under the PCC a layer of sand is necessary, the cement is fresh, mixer should be used for placing concrete, at least 10 days curing</t>
  </si>
  <si>
    <t>At least 1.5 cm will be the thickness of plastering, the sand is clean and the cement is fresh, the proportion of mortar should be considered, at least 10 days curing</t>
  </si>
  <si>
    <t>A3</t>
  </si>
  <si>
    <t>Pointing with Mortar (M400) 1:3</t>
  </si>
  <si>
    <r>
      <t>m</t>
    </r>
    <r>
      <rPr>
        <b/>
        <vertAlign val="superscript"/>
        <sz val="12"/>
        <rFont val="Arial"/>
        <family val="2"/>
      </rPr>
      <t>2</t>
    </r>
  </si>
  <si>
    <t>fine Sane inclo\uding transportation</t>
  </si>
  <si>
    <t xml:space="preserve"> </t>
  </si>
  <si>
    <t>the pointing is plane pointing, the proportion of 1:3 should be considered</t>
  </si>
  <si>
    <t>Project total cost (A1+A2+A3)</t>
  </si>
  <si>
    <t>Summary</t>
  </si>
  <si>
    <t>Cement</t>
  </si>
  <si>
    <t>River sandy gravel</t>
  </si>
  <si>
    <t>Cum</t>
  </si>
  <si>
    <t>Fine sand</t>
  </si>
  <si>
    <t>Stone</t>
  </si>
  <si>
    <t>Stone massonry</t>
  </si>
  <si>
    <t>stone</t>
  </si>
  <si>
    <t>cement</t>
  </si>
  <si>
    <t>gravel</t>
  </si>
  <si>
    <t>PCC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</si>
</sst>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5" formatCode="&quot;$&quot;#,##0_);\(&quot;$&quot;#,##0\)"/>
    <numFmt numFmtId="41" formatCode="_(* #,##0_);_(* \(#,##0\);_(* &quot;-&quot;_);_(@_)"/>
    <numFmt numFmtId="44" formatCode="_(&quot;$&quot;* #,##0.00_);_(&quot;$&quot;* \(#,##0.00\);_(&quot;$&quot;* &quot;-&quot;??_);_(@_)"/>
    <numFmt numFmtId="43" formatCode="_(* #,##0.00_);_(* \(#,##0.00\);_(* &quot;-&quot;??_);_(@_)"/>
    <numFmt numFmtId="164" formatCode="_-* #,##0.00_-;\-* #,##0.00_-;_-* &quot;-&quot;??_-;_-@_-"/>
    <numFmt numFmtId="165" formatCode="_(* #,##0.00_);_(* \(#,##0.00\);_(* &quot;-&quot;_);_(@_)"/>
    <numFmt numFmtId="166" formatCode="_(* #,##0.0000_);_(* \(#,##0.0000\);_(* &quot;-&quot;_);_(@_)"/>
  </numFmts>
  <fonts count="28">
    <font>
      <sz val="11"/>
      <color theme="1"/>
      <name val="Calibri"/>
      <family val="2"/>
      <scheme val="minor"/>
    </font>
    <font>
      <sz val="11"/>
      <color theme="1"/>
      <name val="Calibri"/>
      <scheme val="minor"/>
    </font>
    <font>
      <b/>
      <sz val="14"/>
      <color theme="1"/>
      <name val="Calibri"/>
      <family val="2"/>
      <scheme val="minor"/>
    </font>
    <font>
      <b/>
      <sz val="12"/>
      <color theme="1"/>
      <name val="Calibri"/>
      <family val="2"/>
      <scheme val="minor"/>
    </font>
    <font>
      <b/>
      <sz val="12"/>
      <name val="Arial"/>
      <family val="2"/>
    </font>
    <font>
      <b/>
      <sz val="10"/>
      <name val="Arial"/>
      <family val="2"/>
    </font>
    <font>
      <b/>
      <u/>
      <sz val="16"/>
      <name val="Arial"/>
      <family val="2"/>
    </font>
    <font>
      <sz val="8"/>
      <name val="Arial"/>
      <family val="2"/>
    </font>
    <font>
      <b/>
      <vertAlign val="superscript"/>
      <sz val="12"/>
      <name val="Arial"/>
      <family val="2"/>
    </font>
    <font>
      <sz val="10"/>
      <name val="Arial"/>
      <family val="2"/>
    </font>
    <font>
      <vertAlign val="superscript"/>
      <sz val="8"/>
      <name val="Arial"/>
      <family val="2"/>
    </font>
    <font>
      <sz val="8"/>
      <color theme="1"/>
      <name val="Arial"/>
      <family val="2"/>
    </font>
    <font>
      <sz val="9"/>
      <name val="Source Sans Pro"/>
      <family val="2"/>
    </font>
    <font>
      <sz val="11"/>
      <color theme="1"/>
      <name val="Arial"/>
      <family val="2"/>
    </font>
    <font>
      <sz val="11"/>
      <color theme="1"/>
      <name val="Calibri"/>
      <family val="2"/>
      <scheme val="minor"/>
    </font>
    <font>
      <sz val="11"/>
      <name val="Arial"/>
      <family val="2"/>
    </font>
    <font>
      <sz val="11"/>
      <color rgb="FFFF0000"/>
      <name val="Calibri"/>
      <family val="2"/>
      <scheme val="minor"/>
    </font>
    <font>
      <sz val="11"/>
      <name val="Calibri"/>
      <family val="2"/>
      <scheme val="minor"/>
    </font>
    <font>
      <sz val="10"/>
      <color theme="1"/>
      <name val="Calibri"/>
      <family val="2"/>
      <scheme val="minor"/>
    </font>
    <font>
      <b/>
      <sz val="11"/>
      <color theme="1"/>
      <name val="Calibri"/>
      <family val="2"/>
      <scheme val="minor"/>
    </font>
    <font>
      <b/>
      <sz val="16"/>
      <color theme="1"/>
      <name val="Calibri"/>
      <family val="2"/>
      <charset val="204"/>
      <scheme val="minor"/>
    </font>
    <font>
      <b/>
      <sz val="14"/>
      <color theme="1"/>
      <name val="Calibri"/>
      <family val="2"/>
      <charset val="204"/>
    </font>
    <font>
      <b/>
      <sz val="10"/>
      <color theme="1"/>
      <name val="Calibri"/>
      <family val="2"/>
    </font>
    <font>
      <b/>
      <sz val="10"/>
      <color theme="1"/>
      <name val="Calibri"/>
      <family val="2"/>
      <charset val="204"/>
    </font>
    <font>
      <b/>
      <sz val="10"/>
      <name val="Calibri"/>
      <family val="2"/>
    </font>
    <font>
      <sz val="10"/>
      <color theme="1"/>
      <name val="Calibri"/>
      <family val="2"/>
    </font>
    <font>
      <sz val="11"/>
      <color rgb="FFFF0000"/>
      <name val="Calibri"/>
      <scheme val="minor"/>
    </font>
    <font>
      <sz val="11"/>
      <color rgb="FF000000"/>
      <name val="Calibri"/>
      <scheme val="minor"/>
    </font>
  </fonts>
  <fills count="8">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rgb="FF000000"/>
      </right>
      <top style="medium">
        <color indexed="64"/>
      </top>
      <bottom/>
      <diagonal/>
    </border>
    <border>
      <left style="medium">
        <color indexed="64"/>
      </left>
      <right/>
      <top/>
      <bottom style="medium">
        <color indexed="64"/>
      </bottom>
      <diagonal/>
    </border>
    <border>
      <left/>
      <right style="thin">
        <color rgb="FF000000"/>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medium">
        <color indexed="64"/>
      </left>
      <right/>
      <top style="thin">
        <color auto="1"/>
      </top>
      <bottom/>
      <diagonal/>
    </border>
  </borders>
  <cellStyleXfs count="8">
    <xf numFmtId="0" fontId="0" fillId="0" borderId="0"/>
    <xf numFmtId="44" fontId="14" fillId="0" borderId="0" applyFont="0" applyFill="0" applyBorder="0" applyAlignment="0" applyProtection="0"/>
    <xf numFmtId="0" fontId="9" fillId="0" borderId="0"/>
    <xf numFmtId="0" fontId="14" fillId="0" borderId="0"/>
    <xf numFmtId="0" fontId="15" fillId="0" borderId="0"/>
    <xf numFmtId="0" fontId="9" fillId="0" borderId="0"/>
    <xf numFmtId="0" fontId="9" fillId="0" borderId="0"/>
    <xf numFmtId="164" fontId="14" fillId="0" borderId="0" applyFont="0" applyFill="0" applyBorder="0" applyAlignment="0" applyProtection="0"/>
  </cellStyleXfs>
  <cellXfs count="139">
    <xf numFmtId="0" fontId="0" fillId="0" borderId="0" xfId="0"/>
    <xf numFmtId="0" fontId="0" fillId="0" borderId="0" xfId="0" applyAlignment="1">
      <alignment horizontal="center" vertical="center"/>
    </xf>
    <xf numFmtId="0" fontId="7" fillId="0" borderId="0" xfId="0" applyFont="1"/>
    <xf numFmtId="0" fontId="7" fillId="0" borderId="0" xfId="0" applyFont="1" applyAlignment="1">
      <alignment horizontal="center" vertical="center"/>
    </xf>
    <xf numFmtId="0" fontId="5" fillId="0" borderId="3" xfId="0" applyFont="1" applyBorder="1" applyAlignment="1">
      <alignment horizontal="center" vertical="center" wrapText="1"/>
    </xf>
    <xf numFmtId="0" fontId="5" fillId="0" borderId="3" xfId="0" applyFont="1" applyBorder="1" applyAlignment="1">
      <alignment horizontal="center"/>
    </xf>
    <xf numFmtId="0" fontId="5" fillId="0" borderId="5" xfId="0" applyFont="1" applyBorder="1" applyAlignment="1">
      <alignment horizontal="center" vertical="center" wrapText="1"/>
    </xf>
    <xf numFmtId="0" fontId="5" fillId="0" borderId="5" xfId="0" applyFont="1" applyBorder="1" applyAlignment="1">
      <alignment horizontal="center"/>
    </xf>
    <xf numFmtId="0" fontId="4" fillId="0" borderId="7" xfId="0" applyFont="1" applyBorder="1"/>
    <xf numFmtId="2" fontId="4" fillId="0" borderId="8" xfId="0" applyNumberFormat="1" applyFont="1" applyBorder="1"/>
    <xf numFmtId="0" fontId="4" fillId="0" borderId="8" xfId="0" applyFont="1" applyBorder="1"/>
    <xf numFmtId="165" fontId="4" fillId="0" borderId="8" xfId="0" applyNumberFormat="1" applyFont="1" applyBorder="1"/>
    <xf numFmtId="0" fontId="4" fillId="0" borderId="8" xfId="0" applyFont="1" applyBorder="1" applyAlignment="1">
      <alignment horizontal="center" vertical="center"/>
    </xf>
    <xf numFmtId="41" fontId="4" fillId="0" borderId="8" xfId="0" applyNumberFormat="1" applyFont="1" applyBorder="1"/>
    <xf numFmtId="43" fontId="0" fillId="0" borderId="0" xfId="0" applyNumberFormat="1"/>
    <xf numFmtId="0" fontId="7" fillId="0" borderId="9" xfId="0" applyFont="1" applyBorder="1"/>
    <xf numFmtId="0" fontId="7" fillId="0" borderId="10" xfId="0" applyFont="1" applyBorder="1"/>
    <xf numFmtId="41" fontId="7" fillId="0" borderId="10" xfId="0" applyNumberFormat="1" applyFont="1" applyBorder="1"/>
    <xf numFmtId="0" fontId="7" fillId="0" borderId="11" xfId="0" applyFont="1" applyBorder="1"/>
    <xf numFmtId="0" fontId="7" fillId="0" borderId="12" xfId="0" applyFont="1" applyBorder="1"/>
    <xf numFmtId="0" fontId="7" fillId="0" borderId="1" xfId="0" applyFont="1" applyBorder="1"/>
    <xf numFmtId="41" fontId="7" fillId="0" borderId="1" xfId="0" applyNumberFormat="1" applyFont="1" applyBorder="1"/>
    <xf numFmtId="0" fontId="7" fillId="0" borderId="1" xfId="0" applyFont="1" applyBorder="1" applyAlignment="1">
      <alignment horizontal="center" vertical="center"/>
    </xf>
    <xf numFmtId="41" fontId="11" fillId="0" borderId="1" xfId="0" applyNumberFormat="1" applyFont="1" applyBorder="1"/>
    <xf numFmtId="0" fontId="7" fillId="0" borderId="13" xfId="0" applyFont="1" applyBorder="1"/>
    <xf numFmtId="0" fontId="7" fillId="0" borderId="14" xfId="0" applyFont="1" applyBorder="1"/>
    <xf numFmtId="0" fontId="0" fillId="0" borderId="14" xfId="0" applyBorder="1"/>
    <xf numFmtId="41" fontId="7" fillId="0" borderId="14" xfId="0" applyNumberFormat="1" applyFont="1" applyBorder="1"/>
    <xf numFmtId="0" fontId="7" fillId="0" borderId="14" xfId="0" applyFont="1" applyBorder="1" applyAlignment="1">
      <alignment horizontal="center" vertical="center"/>
    </xf>
    <xf numFmtId="0" fontId="7" fillId="0" borderId="15" xfId="0" applyFont="1" applyBorder="1"/>
    <xf numFmtId="0" fontId="7" fillId="0" borderId="10" xfId="0" applyFont="1" applyBorder="1" applyAlignment="1">
      <alignment horizontal="center" vertical="center"/>
    </xf>
    <xf numFmtId="165" fontId="7" fillId="0" borderId="1" xfId="0" applyNumberFormat="1" applyFont="1" applyBorder="1"/>
    <xf numFmtId="41" fontId="7" fillId="0" borderId="19" xfId="0" applyNumberFormat="1" applyFont="1" applyBorder="1"/>
    <xf numFmtId="0" fontId="7" fillId="0" borderId="19" xfId="0" applyFont="1" applyBorder="1" applyAlignment="1">
      <alignment horizontal="center" vertical="center"/>
    </xf>
    <xf numFmtId="0" fontId="7" fillId="0" borderId="19" xfId="0" applyFont="1" applyBorder="1"/>
    <xf numFmtId="41" fontId="4" fillId="0" borderId="19" xfId="0" applyNumberFormat="1" applyFont="1" applyBorder="1"/>
    <xf numFmtId="0" fontId="5" fillId="0" borderId="0" xfId="0" applyFont="1" applyAlignment="1">
      <alignment horizontal="left" wrapText="1"/>
    </xf>
    <xf numFmtId="41" fontId="7" fillId="0" borderId="0" xfId="0" applyNumberFormat="1" applyFont="1"/>
    <xf numFmtId="5" fontId="4" fillId="0" borderId="0" xfId="0" applyNumberFormat="1" applyFont="1"/>
    <xf numFmtId="41" fontId="4" fillId="0" borderId="0" xfId="0" applyNumberFormat="1" applyFont="1"/>
    <xf numFmtId="0" fontId="9" fillId="0" borderId="0" xfId="0" applyFont="1"/>
    <xf numFmtId="166" fontId="0" fillId="0" borderId="0" xfId="0" applyNumberFormat="1"/>
    <xf numFmtId="0" fontId="7" fillId="0" borderId="1" xfId="0" applyFont="1" applyBorder="1" applyAlignment="1">
      <alignment wrapText="1"/>
    </xf>
    <xf numFmtId="41" fontId="0" fillId="0" borderId="0" xfId="0" applyNumberFormat="1"/>
    <xf numFmtId="165" fontId="0" fillId="0" borderId="0" xfId="0" applyNumberFormat="1"/>
    <xf numFmtId="0" fontId="0" fillId="2" borderId="0" xfId="0" applyFill="1"/>
    <xf numFmtId="37" fontId="0" fillId="0" borderId="1" xfId="1" applyNumberFormat="1" applyFont="1" applyFill="1" applyBorder="1" applyAlignment="1">
      <alignment horizontal="center" vertical="center" wrapText="1"/>
    </xf>
    <xf numFmtId="37" fontId="0" fillId="0" borderId="1" xfId="1" applyNumberFormat="1" applyFont="1" applyFill="1" applyBorder="1" applyAlignment="1">
      <alignment vertical="center" wrapText="1"/>
    </xf>
    <xf numFmtId="1" fontId="17" fillId="0" borderId="2" xfId="0" applyNumberFormat="1" applyFont="1" applyBorder="1" applyAlignment="1">
      <alignment horizontal="center" vertical="center"/>
    </xf>
    <xf numFmtId="49" fontId="0" fillId="2" borderId="1" xfId="0" applyNumberFormat="1" applyFill="1" applyBorder="1" applyAlignment="1">
      <alignment vertical="center"/>
    </xf>
    <xf numFmtId="49" fontId="3" fillId="2" borderId="1" xfId="0" applyNumberFormat="1" applyFont="1" applyFill="1" applyBorder="1" applyAlignment="1">
      <alignment vertical="center"/>
    </xf>
    <xf numFmtId="49" fontId="3" fillId="2" borderId="1" xfId="0" applyNumberFormat="1" applyFont="1" applyFill="1" applyBorder="1" applyAlignment="1">
      <alignment vertical="center" wrapText="1"/>
    </xf>
    <xf numFmtId="49" fontId="3" fillId="2" borderId="1" xfId="0" applyNumberFormat="1" applyFont="1" applyFill="1" applyBorder="1" applyAlignment="1">
      <alignment horizontal="center" vertical="center" wrapText="1"/>
    </xf>
    <xf numFmtId="49" fontId="0" fillId="0" borderId="1" xfId="1" applyNumberFormat="1" applyFont="1" applyFill="1" applyBorder="1" applyAlignment="1">
      <alignment horizontal="center" vertical="center" wrapText="1"/>
    </xf>
    <xf numFmtId="0" fontId="17" fillId="0" borderId="1" xfId="0" applyFont="1" applyBorder="1" applyAlignment="1">
      <alignment horizontal="center" vertical="center"/>
    </xf>
    <xf numFmtId="1" fontId="18" fillId="0" borderId="1" xfId="1" applyNumberFormat="1" applyFont="1" applyFill="1" applyBorder="1" applyAlignment="1">
      <alignment horizontal="center" vertical="center"/>
    </xf>
    <xf numFmtId="0" fontId="0" fillId="0" borderId="1" xfId="0" applyBorder="1" applyAlignment="1">
      <alignment horizontal="center" vertical="center"/>
    </xf>
    <xf numFmtId="1" fontId="0" fillId="0" borderId="1" xfId="1" applyNumberFormat="1" applyFont="1" applyFill="1" applyBorder="1" applyAlignment="1">
      <alignment horizontal="center" vertical="center" wrapText="1"/>
    </xf>
    <xf numFmtId="1" fontId="17" fillId="0" borderId="1" xfId="0" applyNumberFormat="1" applyFont="1" applyBorder="1" applyAlignment="1">
      <alignment horizontal="center" vertical="center"/>
    </xf>
    <xf numFmtId="1" fontId="0" fillId="0" borderId="1" xfId="0" applyNumberFormat="1" applyBorder="1" applyAlignment="1">
      <alignment horizontal="center" vertical="center"/>
    </xf>
    <xf numFmtId="37" fontId="14" fillId="0" borderId="1" xfId="1" applyNumberFormat="1" applyFont="1" applyFill="1" applyBorder="1" applyAlignment="1">
      <alignment vertical="center" wrapText="1"/>
    </xf>
    <xf numFmtId="0" fontId="22" fillId="5" borderId="1" xfId="0" applyFont="1" applyFill="1" applyBorder="1" applyAlignment="1">
      <alignment vertical="center" wrapText="1"/>
    </xf>
    <xf numFmtId="0" fontId="22" fillId="2" borderId="1" xfId="0" applyFont="1" applyFill="1" applyBorder="1" applyAlignment="1">
      <alignment horizontal="left" vertical="center" wrapText="1"/>
    </xf>
    <xf numFmtId="0" fontId="25" fillId="0" borderId="1" xfId="0" applyFont="1" applyBorder="1" applyAlignment="1">
      <alignment horizontal="center" vertical="center" wrapText="1"/>
    </xf>
    <xf numFmtId="49" fontId="3" fillId="2" borderId="1" xfId="0" applyNumberFormat="1" applyFont="1" applyFill="1" applyBorder="1" applyAlignment="1">
      <alignment horizontal="left" vertical="center"/>
    </xf>
    <xf numFmtId="49" fontId="3" fillId="2" borderId="1" xfId="0" applyNumberFormat="1" applyFont="1" applyFill="1" applyBorder="1" applyAlignment="1">
      <alignment horizontal="left" vertical="center" wrapText="1"/>
    </xf>
    <xf numFmtId="49" fontId="19" fillId="2" borderId="1" xfId="0" applyNumberFormat="1" applyFont="1" applyFill="1" applyBorder="1" applyAlignment="1">
      <alignment horizontal="left" vertical="center"/>
    </xf>
    <xf numFmtId="37" fontId="0" fillId="0" borderId="1" xfId="1" applyNumberFormat="1" applyFont="1" applyFill="1" applyBorder="1" applyAlignment="1">
      <alignment horizontal="left" vertical="center" wrapText="1"/>
    </xf>
    <xf numFmtId="0" fontId="0" fillId="0" borderId="0" xfId="0" applyAlignment="1">
      <alignment horizontal="left"/>
    </xf>
    <xf numFmtId="49" fontId="2" fillId="4" borderId="20" xfId="0" applyNumberFormat="1" applyFont="1" applyFill="1" applyBorder="1" applyAlignment="1">
      <alignment horizontal="left" vertical="center" wrapText="1"/>
    </xf>
    <xf numFmtId="49" fontId="2" fillId="4" borderId="21" xfId="0" applyNumberFormat="1" applyFont="1" applyFill="1" applyBorder="1" applyAlignment="1">
      <alignment horizontal="left" vertical="center" wrapText="1"/>
    </xf>
    <xf numFmtId="49" fontId="2" fillId="4" borderId="22" xfId="0" applyNumberFormat="1" applyFont="1" applyFill="1" applyBorder="1" applyAlignment="1">
      <alignment horizontal="left" vertical="center" wrapText="1"/>
    </xf>
    <xf numFmtId="0" fontId="2" fillId="3" borderId="25" xfId="0" applyFont="1" applyFill="1" applyBorder="1" applyAlignment="1">
      <alignment horizontal="center" vertical="center" wrapText="1"/>
    </xf>
    <xf numFmtId="0" fontId="2" fillId="3" borderId="26"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4" borderId="25"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1" fillId="7" borderId="30" xfId="0" applyFont="1" applyFill="1" applyBorder="1" applyAlignment="1">
      <alignment horizontal="center" vertical="center" wrapText="1"/>
    </xf>
    <xf numFmtId="0" fontId="21" fillId="7" borderId="14" xfId="0" applyFont="1" applyFill="1" applyBorder="1" applyAlignment="1">
      <alignment horizontal="center" vertical="center" wrapText="1"/>
    </xf>
    <xf numFmtId="0" fontId="21" fillId="7" borderId="33" xfId="0" applyFont="1" applyFill="1" applyBorder="1" applyAlignment="1">
      <alignment horizontal="center" vertical="center" wrapText="1"/>
    </xf>
    <xf numFmtId="0" fontId="21" fillId="6" borderId="34" xfId="0" applyFont="1" applyFill="1" applyBorder="1" applyAlignment="1">
      <alignment horizontal="center" vertical="center" wrapText="1"/>
    </xf>
    <xf numFmtId="0" fontId="21" fillId="6" borderId="0" xfId="0" applyFont="1" applyFill="1" applyAlignment="1">
      <alignment horizontal="center" vertical="center" wrapText="1"/>
    </xf>
    <xf numFmtId="37" fontId="19" fillId="5" borderId="10" xfId="1" applyNumberFormat="1" applyFont="1" applyFill="1" applyBorder="1" applyAlignment="1">
      <alignment horizontal="center" vertical="center" wrapText="1"/>
    </xf>
    <xf numFmtId="37" fontId="19" fillId="5" borderId="11" xfId="1" applyNumberFormat="1" applyFont="1" applyFill="1" applyBorder="1" applyAlignment="1">
      <alignment horizontal="center" vertical="center" wrapText="1"/>
    </xf>
    <xf numFmtId="49" fontId="2" fillId="4" borderId="20" xfId="0" applyNumberFormat="1" applyFont="1" applyFill="1" applyBorder="1" applyAlignment="1">
      <alignment horizontal="left" vertical="top" wrapText="1"/>
    </xf>
    <xf numFmtId="49" fontId="2" fillId="4" borderId="21" xfId="0" applyNumberFormat="1" applyFont="1" applyFill="1" applyBorder="1" applyAlignment="1">
      <alignment horizontal="left" vertical="top" wrapText="1"/>
    </xf>
    <xf numFmtId="49" fontId="2" fillId="4" borderId="22" xfId="0" applyNumberFormat="1" applyFont="1" applyFill="1" applyBorder="1" applyAlignment="1">
      <alignment horizontal="left" vertical="top" wrapText="1"/>
    </xf>
    <xf numFmtId="0" fontId="20" fillId="2" borderId="27" xfId="0" applyFont="1" applyFill="1" applyBorder="1" applyAlignment="1">
      <alignment horizontal="center" vertical="center" wrapText="1"/>
    </xf>
    <xf numFmtId="0" fontId="20" fillId="2" borderId="32" xfId="0" applyFont="1" applyFill="1" applyBorder="1" applyAlignment="1">
      <alignment horizontal="center" vertical="center" wrapText="1"/>
    </xf>
    <xf numFmtId="0" fontId="20" fillId="2" borderId="30" xfId="0" applyFont="1" applyFill="1" applyBorder="1" applyAlignment="1">
      <alignment horizontal="center" vertical="center" wrapText="1"/>
    </xf>
    <xf numFmtId="0" fontId="20" fillId="2" borderId="33" xfId="0" applyFont="1" applyFill="1" applyBorder="1" applyAlignment="1">
      <alignment horizontal="center" vertical="center" wrapText="1"/>
    </xf>
    <xf numFmtId="0" fontId="2" fillId="2" borderId="30"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31" xfId="0" applyFont="1" applyFill="1" applyBorder="1" applyAlignment="1">
      <alignment horizontal="center" vertical="center" wrapText="1"/>
    </xf>
    <xf numFmtId="0" fontId="20" fillId="5" borderId="16" xfId="0" applyFont="1" applyFill="1" applyBorder="1" applyAlignment="1">
      <alignment horizontal="center" vertical="center" wrapText="1"/>
    </xf>
    <xf numFmtId="0" fontId="20" fillId="5" borderId="17" xfId="0" applyFont="1" applyFill="1" applyBorder="1" applyAlignment="1">
      <alignment horizontal="center" vertical="center" wrapText="1"/>
    </xf>
    <xf numFmtId="37" fontId="0" fillId="5" borderId="10" xfId="1" applyNumberFormat="1" applyFont="1" applyFill="1" applyBorder="1" applyAlignment="1">
      <alignment horizontal="center" vertical="center" wrapText="1"/>
    </xf>
    <xf numFmtId="37" fontId="0" fillId="5" borderId="11" xfId="1" applyNumberFormat="1" applyFont="1" applyFill="1" applyBorder="1" applyAlignment="1">
      <alignment horizontal="center" vertical="center" wrapText="1"/>
    </xf>
    <xf numFmtId="0" fontId="22" fillId="0" borderId="35" xfId="0" applyFont="1" applyBorder="1" applyAlignment="1">
      <alignment horizontal="left" vertical="center" wrapText="1"/>
    </xf>
    <xf numFmtId="0" fontId="22" fillId="0" borderId="36" xfId="0" applyFont="1" applyBorder="1" applyAlignment="1">
      <alignment horizontal="left" vertical="center" wrapText="1"/>
    </xf>
    <xf numFmtId="0" fontId="23" fillId="0" borderId="36" xfId="0" applyFont="1" applyBorder="1" applyAlignment="1">
      <alignment horizontal="left" vertical="center" wrapText="1"/>
    </xf>
    <xf numFmtId="0" fontId="23" fillId="0" borderId="24" xfId="0" applyFont="1" applyBorder="1" applyAlignment="1">
      <alignment horizontal="left" vertical="center" wrapText="1"/>
    </xf>
    <xf numFmtId="0" fontId="22" fillId="0" borderId="12" xfId="0" applyFont="1" applyBorder="1" applyAlignment="1">
      <alignment horizontal="left" vertical="center" wrapText="1"/>
    </xf>
    <xf numFmtId="0" fontId="22" fillId="0" borderId="1" xfId="0" applyFont="1" applyBorder="1" applyAlignment="1">
      <alignment horizontal="left" vertical="center" wrapText="1"/>
    </xf>
    <xf numFmtId="0" fontId="23" fillId="0" borderId="1" xfId="0" applyFont="1" applyBorder="1" applyAlignment="1">
      <alignment horizontal="left" vertical="center" wrapText="1"/>
    </xf>
    <xf numFmtId="0" fontId="23" fillId="0" borderId="25" xfId="0" applyFont="1" applyBorder="1" applyAlignment="1">
      <alignment horizontal="left" vertical="center" wrapText="1"/>
    </xf>
    <xf numFmtId="0" fontId="24" fillId="0" borderId="37" xfId="0" applyFont="1" applyBorder="1" applyAlignment="1">
      <alignment horizontal="left" vertical="center" wrapText="1"/>
    </xf>
    <xf numFmtId="0" fontId="24" fillId="0" borderId="23" xfId="0" applyFont="1" applyBorder="1" applyAlignment="1">
      <alignment horizontal="left" vertical="center" wrapText="1"/>
    </xf>
    <xf numFmtId="0" fontId="24" fillId="0" borderId="34" xfId="0" applyFont="1" applyBorder="1" applyAlignment="1">
      <alignment horizontal="left" vertical="center" wrapText="1"/>
    </xf>
    <xf numFmtId="0" fontId="24" fillId="0" borderId="0" xfId="0" applyFont="1" applyAlignment="1">
      <alignment horizontal="left" vertical="center" wrapText="1"/>
    </xf>
    <xf numFmtId="0" fontId="24" fillId="0" borderId="30" xfId="0" applyFont="1" applyBorder="1" applyAlignment="1">
      <alignment horizontal="left" vertical="center" wrapText="1"/>
    </xf>
    <xf numFmtId="0" fontId="24" fillId="0" borderId="14" xfId="0" applyFont="1" applyBorder="1" applyAlignment="1">
      <alignment horizontal="left" vertical="center" wrapText="1"/>
    </xf>
    <xf numFmtId="0" fontId="2" fillId="0" borderId="27"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29" xfId="0" applyFont="1" applyBorder="1" applyAlignment="1">
      <alignment horizontal="center" vertical="center" wrapText="1"/>
    </xf>
    <xf numFmtId="49" fontId="2" fillId="4" borderId="20" xfId="0" applyNumberFormat="1" applyFont="1" applyFill="1" applyBorder="1" applyAlignment="1">
      <alignment horizontal="center" vertical="center" wrapText="1"/>
    </xf>
    <xf numFmtId="49" fontId="2" fillId="4" borderId="21" xfId="0" applyNumberFormat="1" applyFont="1" applyFill="1" applyBorder="1" applyAlignment="1">
      <alignment horizontal="center" vertical="center" wrapText="1"/>
    </xf>
    <xf numFmtId="49" fontId="2" fillId="4" borderId="22" xfId="0" applyNumberFormat="1" applyFont="1" applyFill="1" applyBorder="1" applyAlignment="1">
      <alignment horizontal="center" vertical="center" wrapText="1"/>
    </xf>
    <xf numFmtId="49" fontId="2" fillId="3" borderId="1" xfId="0" applyNumberFormat="1" applyFont="1" applyFill="1" applyBorder="1" applyAlignment="1">
      <alignment horizontal="center" vertical="center" wrapText="1"/>
    </xf>
    <xf numFmtId="49" fontId="2" fillId="4" borderId="1" xfId="0" applyNumberFormat="1" applyFont="1" applyFill="1" applyBorder="1" applyAlignment="1">
      <alignment horizontal="center" vertical="center" wrapText="1"/>
    </xf>
    <xf numFmtId="0" fontId="20" fillId="5" borderId="16" xfId="0" applyFont="1" applyFill="1" applyBorder="1" applyAlignment="1">
      <alignment horizontal="center" vertical="top" wrapText="1"/>
    </xf>
    <xf numFmtId="0" fontId="20" fillId="5" borderId="17" xfId="0" applyFont="1" applyFill="1" applyBorder="1" applyAlignment="1">
      <alignment horizontal="center" vertical="top" wrapText="1"/>
    </xf>
    <xf numFmtId="49" fontId="19" fillId="5" borderId="10" xfId="1" applyNumberFormat="1" applyFont="1" applyFill="1" applyBorder="1" applyAlignment="1">
      <alignment horizontal="center" vertical="center" wrapText="1"/>
    </xf>
    <xf numFmtId="49" fontId="19" fillId="5" borderId="11" xfId="1" applyNumberFormat="1" applyFont="1" applyFill="1" applyBorder="1" applyAlignment="1">
      <alignment horizontal="center" vertical="center" wrapText="1"/>
    </xf>
    <xf numFmtId="49" fontId="19" fillId="6" borderId="10" xfId="1" applyNumberFormat="1" applyFont="1" applyFill="1" applyBorder="1" applyAlignment="1">
      <alignment horizontal="center" vertical="center" wrapText="1"/>
    </xf>
    <xf numFmtId="49" fontId="19" fillId="6" borderId="11" xfId="1" applyNumberFormat="1" applyFont="1" applyFill="1" applyBorder="1" applyAlignment="1">
      <alignment horizontal="center" vertical="center" wrapText="1"/>
    </xf>
    <xf numFmtId="0" fontId="5" fillId="0" borderId="16" xfId="0" applyFont="1" applyBorder="1" applyAlignment="1">
      <alignment horizontal="left" wrapText="1"/>
    </xf>
    <xf numFmtId="0" fontId="5" fillId="0" borderId="17" xfId="0" applyFont="1" applyBorder="1" applyAlignment="1">
      <alignment horizontal="left" wrapText="1"/>
    </xf>
    <xf numFmtId="0" fontId="5" fillId="0" borderId="18" xfId="0" applyFont="1" applyBorder="1" applyAlignment="1">
      <alignment horizontal="left" wrapText="1"/>
    </xf>
    <xf numFmtId="1" fontId="6" fillId="0" borderId="0" xfId="0" applyNumberFormat="1" applyFont="1" applyAlignment="1">
      <alignment horizontal="center"/>
    </xf>
    <xf numFmtId="0" fontId="5" fillId="0" borderId="3" xfId="0" applyFont="1" applyBorder="1" applyAlignment="1">
      <alignment horizontal="center"/>
    </xf>
    <xf numFmtId="0" fontId="5" fillId="0" borderId="5" xfId="0" applyFont="1" applyBorder="1" applyAlignment="1">
      <alignment horizontal="center"/>
    </xf>
    <xf numFmtId="0" fontId="5" fillId="0" borderId="3" xfId="0" applyFont="1" applyBorder="1" applyAlignment="1">
      <alignment horizontal="center" vertical="center" wrapText="1"/>
    </xf>
    <xf numFmtId="0" fontId="5" fillId="0" borderId="5" xfId="0" applyFont="1" applyBorder="1" applyAlignment="1">
      <alignment horizontal="center"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5" fillId="0" borderId="4" xfId="0" applyFont="1" applyBorder="1" applyAlignment="1">
      <alignment horizontal="center" vertical="center"/>
    </xf>
    <xf numFmtId="0" fontId="5" fillId="0" borderId="6" xfId="0" applyFont="1" applyBorder="1" applyAlignment="1">
      <alignment horizontal="center" vertical="center"/>
    </xf>
    <xf numFmtId="37" fontId="1" fillId="0" borderId="1" xfId="1" applyNumberFormat="1" applyFont="1" applyFill="1" applyBorder="1" applyAlignment="1">
      <alignment vertical="center" wrapText="1"/>
    </xf>
  </cellXfs>
  <cellStyles count="8">
    <cellStyle name="Comma 67 2" xfId="7" xr:uid="{F286DE94-70D6-4766-A5BB-C129ACC758EF}"/>
    <cellStyle name="Currency" xfId="1" builtinId="4"/>
    <cellStyle name="Normal" xfId="0" builtinId="0"/>
    <cellStyle name="Normal 10 2" xfId="5" xr:uid="{49C1CF26-C214-4015-82D7-65542039D111}"/>
    <cellStyle name="Normal 10 2 3 4" xfId="4" xr:uid="{8E1AE2E3-0D8D-4651-8937-C93D6DE99C25}"/>
    <cellStyle name="Normal 12 2 15 2" xfId="3" xr:uid="{1132D567-D2FE-470E-9E69-C617CDBFF589}"/>
    <cellStyle name="Normal 13 2" xfId="6" xr:uid="{A2F86E8B-DD31-4827-BAD8-0FEABDC6BEE3}"/>
    <cellStyle name="Normal 2" xfId="2" xr:uid="{5841CAAE-1DE0-418D-885B-11BCFB5F09FE}"/>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96820</xdr:colOff>
      <xdr:row>0</xdr:row>
      <xdr:rowOff>41200</xdr:rowOff>
    </xdr:from>
    <xdr:to>
      <xdr:col>1</xdr:col>
      <xdr:colOff>1518264</xdr:colOff>
      <xdr:row>1</xdr:row>
      <xdr:rowOff>563880</xdr:rowOff>
    </xdr:to>
    <xdr:pic>
      <xdr:nvPicPr>
        <xdr:cNvPr id="4" name="Picture 3">
          <a:extLst>
            <a:ext uri="{FF2B5EF4-FFF2-40B4-BE49-F238E27FC236}">
              <a16:creationId xmlns:a16="http://schemas.microsoft.com/office/drawing/2014/main" id="{C93E31A3-646A-410A-A9EF-89493A3F2D38}"/>
            </a:ext>
          </a:extLst>
        </xdr:cNvPr>
        <xdr:cNvPicPr>
          <a:picLocks noChangeAspect="1"/>
        </xdr:cNvPicPr>
      </xdr:nvPicPr>
      <xdr:blipFill>
        <a:blip xmlns:r="http://schemas.openxmlformats.org/officeDocument/2006/relationships" r:embed="rId1"/>
        <a:stretch>
          <a:fillRect/>
        </a:stretch>
      </xdr:blipFill>
      <xdr:spPr>
        <a:xfrm>
          <a:off x="96820" y="41200"/>
          <a:ext cx="1695764" cy="9265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112060</xdr:colOff>
      <xdr:row>0</xdr:row>
      <xdr:rowOff>64060</xdr:rowOff>
    </xdr:from>
    <xdr:to>
      <xdr:col>1</xdr:col>
      <xdr:colOff>1054776</xdr:colOff>
      <xdr:row>1</xdr:row>
      <xdr:rowOff>333102</xdr:rowOff>
    </xdr:to>
    <xdr:pic>
      <xdr:nvPicPr>
        <xdr:cNvPr id="3" name="Picture 2">
          <a:extLst>
            <a:ext uri="{FF2B5EF4-FFF2-40B4-BE49-F238E27FC236}">
              <a16:creationId xmlns:a16="http://schemas.microsoft.com/office/drawing/2014/main" id="{589870B4-27A2-4057-8722-48D5B6BD5F63}"/>
            </a:ext>
          </a:extLst>
        </xdr:cNvPr>
        <xdr:cNvPicPr>
          <a:picLocks noChangeAspect="1"/>
        </xdr:cNvPicPr>
      </xdr:nvPicPr>
      <xdr:blipFill>
        <a:blip xmlns:r="http://schemas.openxmlformats.org/officeDocument/2006/relationships" r:embed="rId1"/>
        <a:stretch>
          <a:fillRect/>
        </a:stretch>
      </xdr:blipFill>
      <xdr:spPr>
        <a:xfrm>
          <a:off x="112060" y="64060"/>
          <a:ext cx="1552316" cy="642422"/>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F97605-0B0C-454E-8140-202F10FD0D4D}">
  <dimension ref="A1:N117"/>
  <sheetViews>
    <sheetView tabSelected="1" topLeftCell="A13" zoomScaleNormal="100" workbookViewId="0">
      <selection activeCell="B17" sqref="B17"/>
    </sheetView>
  </sheetViews>
  <sheetFormatPr defaultRowHeight="14.65"/>
  <cols>
    <col min="1" max="1" width="4" bestFit="1" customWidth="1"/>
    <col min="2" max="2" width="46.7109375" customWidth="1"/>
    <col min="3" max="3" width="32.5703125" style="68" customWidth="1"/>
    <col min="5" max="5" width="14.7109375" customWidth="1"/>
    <col min="6" max="6" width="32.7109375" customWidth="1"/>
    <col min="7" max="7" width="17.28515625" customWidth="1"/>
  </cols>
  <sheetData>
    <row r="1" spans="1:11" ht="31.9" customHeight="1" thickBot="1">
      <c r="A1" s="87"/>
      <c r="B1" s="88"/>
      <c r="C1" s="91" t="s">
        <v>0</v>
      </c>
      <c r="D1" s="92"/>
      <c r="E1" s="92"/>
      <c r="F1" s="92"/>
      <c r="G1" s="93"/>
    </row>
    <row r="2" spans="1:11" ht="49.15" customHeight="1" thickBot="1">
      <c r="A2" s="89"/>
      <c r="B2" s="90"/>
      <c r="C2" s="91" t="s">
        <v>1</v>
      </c>
      <c r="D2" s="92"/>
      <c r="E2" s="92"/>
      <c r="F2" s="92"/>
      <c r="G2" s="93"/>
    </row>
    <row r="3" spans="1:11" ht="37.5" customHeight="1" thickBot="1">
      <c r="A3" s="94" t="s">
        <v>2</v>
      </c>
      <c r="B3" s="95"/>
      <c r="C3" s="95"/>
      <c r="D3" s="95"/>
      <c r="E3" s="95"/>
      <c r="F3" s="95"/>
      <c r="G3" s="95"/>
    </row>
    <row r="4" spans="1:11" ht="30.75" customHeight="1">
      <c r="A4" s="84" t="s">
        <v>3</v>
      </c>
      <c r="B4" s="85"/>
      <c r="C4" s="85"/>
      <c r="D4" s="85"/>
      <c r="E4" s="85"/>
      <c r="F4" s="85"/>
      <c r="G4" s="86"/>
    </row>
    <row r="5" spans="1:11" ht="18" customHeight="1">
      <c r="A5" s="72" t="s">
        <v>4</v>
      </c>
      <c r="B5" s="73"/>
      <c r="C5" s="73"/>
      <c r="D5" s="73"/>
      <c r="E5" s="74"/>
      <c r="F5" s="75" t="s">
        <v>5</v>
      </c>
      <c r="G5" s="76"/>
    </row>
    <row r="6" spans="1:11" ht="31.7">
      <c r="A6" s="66" t="s">
        <v>6</v>
      </c>
      <c r="B6" s="64" t="s">
        <v>7</v>
      </c>
      <c r="C6" s="65" t="s">
        <v>8</v>
      </c>
      <c r="D6" s="65" t="s">
        <v>9</v>
      </c>
      <c r="E6" s="65" t="s">
        <v>10</v>
      </c>
      <c r="F6" s="65" t="s">
        <v>11</v>
      </c>
      <c r="G6" s="65" t="s">
        <v>12</v>
      </c>
    </row>
    <row r="7" spans="1:11" ht="233.1">
      <c r="A7" s="46">
        <v>1</v>
      </c>
      <c r="B7" s="60" t="s">
        <v>13</v>
      </c>
      <c r="C7" s="67" t="s">
        <v>14</v>
      </c>
      <c r="D7" s="46" t="s">
        <v>15</v>
      </c>
      <c r="E7" s="46">
        <v>1500</v>
      </c>
      <c r="F7" s="46"/>
      <c r="G7" s="46"/>
    </row>
    <row r="8" spans="1:11" ht="43.7">
      <c r="A8" s="46">
        <v>2</v>
      </c>
      <c r="B8" s="47" t="s">
        <v>16</v>
      </c>
      <c r="C8" s="67" t="s">
        <v>17</v>
      </c>
      <c r="D8" s="46" t="s">
        <v>18</v>
      </c>
      <c r="E8" s="46">
        <v>3000</v>
      </c>
      <c r="F8" s="46"/>
      <c r="G8" s="46"/>
    </row>
    <row r="9" spans="1:11" ht="45.75" customHeight="1">
      <c r="A9" s="46">
        <v>3</v>
      </c>
      <c r="B9" s="47" t="s">
        <v>19</v>
      </c>
      <c r="C9" s="67" t="s">
        <v>20</v>
      </c>
      <c r="D9" s="46" t="s">
        <v>21</v>
      </c>
      <c r="E9" s="46">
        <v>100</v>
      </c>
      <c r="F9" s="46"/>
      <c r="G9" s="46"/>
    </row>
    <row r="10" spans="1:11" ht="58.35">
      <c r="A10" s="46">
        <v>4</v>
      </c>
      <c r="B10" s="47" t="s">
        <v>22</v>
      </c>
      <c r="C10" s="67" t="s">
        <v>23</v>
      </c>
      <c r="D10" s="46" t="s">
        <v>21</v>
      </c>
      <c r="E10" s="46">
        <v>50</v>
      </c>
      <c r="F10" s="46"/>
      <c r="G10" s="46"/>
    </row>
    <row r="11" spans="1:11" ht="106.5">
      <c r="A11" s="46">
        <v>5</v>
      </c>
      <c r="B11" s="138" t="s">
        <v>24</v>
      </c>
      <c r="C11" s="67" t="s">
        <v>25</v>
      </c>
      <c r="D11" s="46" t="s">
        <v>15</v>
      </c>
      <c r="E11" s="46">
        <v>200</v>
      </c>
      <c r="F11" s="46"/>
      <c r="G11" s="46"/>
    </row>
    <row r="12" spans="1:11" ht="91.5">
      <c r="A12" s="46">
        <v>6</v>
      </c>
      <c r="B12" s="47" t="s">
        <v>26</v>
      </c>
      <c r="C12" s="67" t="s">
        <v>27</v>
      </c>
      <c r="D12" s="46" t="s">
        <v>15</v>
      </c>
      <c r="E12" s="46">
        <v>200</v>
      </c>
      <c r="F12" s="46"/>
      <c r="G12" s="46"/>
    </row>
    <row r="13" spans="1:11" ht="58.35">
      <c r="A13" s="46">
        <v>7</v>
      </c>
      <c r="B13" s="47" t="s">
        <v>28</v>
      </c>
      <c r="C13" s="67" t="s">
        <v>29</v>
      </c>
      <c r="D13" s="46" t="s">
        <v>15</v>
      </c>
      <c r="E13" s="46">
        <v>120</v>
      </c>
      <c r="F13" s="46"/>
      <c r="G13" s="46"/>
      <c r="H13" s="45"/>
      <c r="I13" s="45"/>
      <c r="J13" s="45"/>
      <c r="K13" s="45"/>
    </row>
    <row r="14" spans="1:11" ht="29.1">
      <c r="A14" s="46">
        <v>8</v>
      </c>
      <c r="B14" s="47" t="s">
        <v>30</v>
      </c>
      <c r="C14" s="67" t="s">
        <v>31</v>
      </c>
      <c r="D14" s="46" t="s">
        <v>15</v>
      </c>
      <c r="E14" s="46">
        <v>100</v>
      </c>
      <c r="F14" s="46"/>
      <c r="G14" s="46"/>
      <c r="H14" s="45"/>
      <c r="I14" s="45"/>
      <c r="J14" s="45"/>
      <c r="K14" s="45"/>
    </row>
    <row r="15" spans="1:11" ht="43.7">
      <c r="A15" s="46">
        <v>9</v>
      </c>
      <c r="B15" s="47" t="s">
        <v>32</v>
      </c>
      <c r="C15" s="67" t="s">
        <v>33</v>
      </c>
      <c r="D15" s="46" t="s">
        <v>34</v>
      </c>
      <c r="E15" s="46">
        <v>10</v>
      </c>
      <c r="F15" s="46"/>
      <c r="G15" s="46"/>
    </row>
    <row r="16" spans="1:11" ht="43.7">
      <c r="A16" s="46">
        <v>10</v>
      </c>
      <c r="B16" s="47" t="s">
        <v>35</v>
      </c>
      <c r="C16" s="67" t="s">
        <v>36</v>
      </c>
      <c r="D16" s="46" t="s">
        <v>34</v>
      </c>
      <c r="E16" s="46">
        <v>10</v>
      </c>
      <c r="F16" s="46"/>
      <c r="G16" s="46"/>
    </row>
    <row r="17" spans="1:14" ht="43.7">
      <c r="A17" s="46">
        <v>11</v>
      </c>
      <c r="B17" s="47" t="s">
        <v>37</v>
      </c>
      <c r="C17" s="67" t="s">
        <v>38</v>
      </c>
      <c r="D17" s="46" t="s">
        <v>34</v>
      </c>
      <c r="E17" s="46">
        <v>10</v>
      </c>
      <c r="F17" s="46"/>
      <c r="G17" s="46"/>
    </row>
    <row r="18" spans="1:14" ht="43.7">
      <c r="A18" s="46">
        <v>12</v>
      </c>
      <c r="B18" s="47" t="s">
        <v>39</v>
      </c>
      <c r="C18" s="67" t="s">
        <v>40</v>
      </c>
      <c r="D18" s="46" t="s">
        <v>34</v>
      </c>
      <c r="E18" s="46">
        <v>10</v>
      </c>
      <c r="F18" s="46"/>
      <c r="G18" s="46"/>
    </row>
    <row r="19" spans="1:14" ht="43.7">
      <c r="A19" s="46">
        <v>13</v>
      </c>
      <c r="B19" s="47" t="s">
        <v>41</v>
      </c>
      <c r="C19" s="67" t="s">
        <v>42</v>
      </c>
      <c r="D19" s="46" t="s">
        <v>34</v>
      </c>
      <c r="E19" s="46">
        <v>10</v>
      </c>
      <c r="F19" s="46"/>
      <c r="G19" s="46"/>
    </row>
    <row r="20" spans="1:14" ht="43.7">
      <c r="A20" s="46">
        <v>14</v>
      </c>
      <c r="B20" s="47" t="s">
        <v>43</v>
      </c>
      <c r="C20" s="67" t="s">
        <v>44</v>
      </c>
      <c r="D20" s="46" t="s">
        <v>34</v>
      </c>
      <c r="E20" s="46">
        <v>10</v>
      </c>
      <c r="F20" s="46"/>
      <c r="G20" s="46"/>
    </row>
    <row r="21" spans="1:14" ht="29.1">
      <c r="A21" s="46">
        <v>15</v>
      </c>
      <c r="B21" s="47" t="s">
        <v>45</v>
      </c>
      <c r="C21" s="67" t="s">
        <v>46</v>
      </c>
      <c r="D21" s="46" t="s">
        <v>47</v>
      </c>
      <c r="E21" s="46">
        <v>20</v>
      </c>
      <c r="F21" s="46"/>
      <c r="G21" s="46"/>
    </row>
    <row r="22" spans="1:14">
      <c r="A22" s="46">
        <v>16</v>
      </c>
      <c r="B22" s="47" t="s">
        <v>48</v>
      </c>
      <c r="C22" s="67" t="s">
        <v>49</v>
      </c>
      <c r="D22" s="46" t="s">
        <v>47</v>
      </c>
      <c r="E22" s="46">
        <v>20</v>
      </c>
      <c r="F22" s="46"/>
      <c r="G22" s="46"/>
    </row>
    <row r="23" spans="1:14" ht="58.35">
      <c r="A23" s="46">
        <v>17</v>
      </c>
      <c r="B23" s="47" t="s">
        <v>50</v>
      </c>
      <c r="C23" s="67" t="s">
        <v>51</v>
      </c>
      <c r="D23" s="46" t="s">
        <v>21</v>
      </c>
      <c r="E23" s="46">
        <v>50</v>
      </c>
      <c r="F23" s="46"/>
      <c r="G23" s="46"/>
    </row>
    <row r="24" spans="1:14" ht="91.5">
      <c r="A24" s="46">
        <v>18</v>
      </c>
      <c r="B24" s="60" t="s">
        <v>52</v>
      </c>
      <c r="C24" s="67" t="s">
        <v>53</v>
      </c>
      <c r="D24" s="46" t="s">
        <v>54</v>
      </c>
      <c r="E24" s="46">
        <v>100</v>
      </c>
      <c r="F24" s="46"/>
      <c r="G24" s="46"/>
      <c r="I24" s="45"/>
      <c r="J24" s="45"/>
      <c r="K24" s="45"/>
      <c r="L24" s="45"/>
      <c r="M24" s="45"/>
      <c r="N24" s="45"/>
    </row>
    <row r="25" spans="1:14" ht="87.4">
      <c r="A25" s="46">
        <v>19</v>
      </c>
      <c r="B25" s="60" t="s">
        <v>55</v>
      </c>
      <c r="C25" s="67" t="s">
        <v>56</v>
      </c>
      <c r="D25" s="46" t="s">
        <v>54</v>
      </c>
      <c r="E25" s="46">
        <v>100</v>
      </c>
      <c r="F25" s="46"/>
      <c r="G25" s="46"/>
      <c r="I25" s="45"/>
      <c r="J25" s="45"/>
      <c r="K25" s="45"/>
      <c r="L25" s="45"/>
      <c r="M25" s="45"/>
      <c r="N25" s="45"/>
    </row>
    <row r="26" spans="1:14" ht="58.35">
      <c r="A26" s="46">
        <v>20</v>
      </c>
      <c r="B26" s="60" t="s">
        <v>57</v>
      </c>
      <c r="C26" s="67" t="s">
        <v>58</v>
      </c>
      <c r="D26" s="46" t="s">
        <v>54</v>
      </c>
      <c r="E26" s="46">
        <v>100</v>
      </c>
      <c r="F26" s="46"/>
      <c r="G26" s="46"/>
      <c r="I26" s="45"/>
      <c r="J26" s="45"/>
      <c r="K26" s="45"/>
      <c r="L26" s="45"/>
      <c r="M26" s="45"/>
      <c r="N26" s="45"/>
    </row>
    <row r="27" spans="1:14" ht="160.35">
      <c r="A27" s="46">
        <v>21</v>
      </c>
      <c r="B27" s="47" t="s">
        <v>59</v>
      </c>
      <c r="C27" s="67" t="s">
        <v>60</v>
      </c>
      <c r="D27" s="46" t="s">
        <v>61</v>
      </c>
      <c r="E27" s="46">
        <v>200</v>
      </c>
      <c r="F27" s="46"/>
      <c r="G27" s="46"/>
    </row>
    <row r="28" spans="1:14" ht="58.35">
      <c r="A28" s="46">
        <v>22</v>
      </c>
      <c r="B28" s="47" t="s">
        <v>62</v>
      </c>
      <c r="C28" s="67" t="s">
        <v>63</v>
      </c>
      <c r="D28" s="46" t="s">
        <v>64</v>
      </c>
      <c r="E28" s="46">
        <v>100</v>
      </c>
      <c r="F28" s="46"/>
      <c r="G28" s="46"/>
    </row>
    <row r="29" spans="1:14" ht="49.5" customHeight="1">
      <c r="A29" s="46">
        <v>23</v>
      </c>
      <c r="B29" s="47" t="s">
        <v>65</v>
      </c>
      <c r="C29" s="67" t="s">
        <v>66</v>
      </c>
      <c r="D29" s="46" t="s">
        <v>47</v>
      </c>
      <c r="E29" s="46">
        <v>50</v>
      </c>
      <c r="F29" s="46"/>
      <c r="G29" s="46"/>
      <c r="I29" s="45"/>
    </row>
    <row r="30" spans="1:14" ht="29.1">
      <c r="A30" s="46">
        <v>24</v>
      </c>
      <c r="B30" s="60" t="s">
        <v>67</v>
      </c>
      <c r="C30" s="67" t="s">
        <v>68</v>
      </c>
      <c r="D30" s="46" t="s">
        <v>69</v>
      </c>
      <c r="E30" s="46">
        <v>150</v>
      </c>
      <c r="F30" s="46"/>
      <c r="G30" s="46"/>
      <c r="I30" s="45"/>
    </row>
    <row r="31" spans="1:14" ht="48.6" customHeight="1">
      <c r="A31" s="46">
        <v>25</v>
      </c>
      <c r="B31" s="47" t="s">
        <v>70</v>
      </c>
      <c r="C31" s="67" t="s">
        <v>71</v>
      </c>
      <c r="D31" s="46" t="s">
        <v>47</v>
      </c>
      <c r="E31" s="46">
        <v>15</v>
      </c>
      <c r="F31" s="46"/>
      <c r="G31" s="46"/>
    </row>
    <row r="32" spans="1:14" ht="79.900000000000006" customHeight="1">
      <c r="A32" s="46">
        <v>26</v>
      </c>
      <c r="B32" s="60" t="s">
        <v>72</v>
      </c>
      <c r="C32" s="67" t="s">
        <v>73</v>
      </c>
      <c r="D32" s="46" t="s">
        <v>54</v>
      </c>
      <c r="E32" s="46">
        <v>10</v>
      </c>
      <c r="F32" s="46"/>
      <c r="G32" s="46"/>
    </row>
    <row r="33" spans="1:13" ht="48.6" customHeight="1">
      <c r="A33" s="46">
        <v>27</v>
      </c>
      <c r="B33" s="47" t="s">
        <v>74</v>
      </c>
      <c r="C33" s="67" t="s">
        <v>75</v>
      </c>
      <c r="D33" s="46" t="s">
        <v>76</v>
      </c>
      <c r="E33" s="46">
        <v>15</v>
      </c>
      <c r="F33" s="46"/>
      <c r="G33" s="46"/>
    </row>
    <row r="34" spans="1:13" ht="72.95">
      <c r="A34" s="46">
        <v>28</v>
      </c>
      <c r="B34" s="47" t="s">
        <v>77</v>
      </c>
      <c r="C34" s="67" t="s">
        <v>78</v>
      </c>
      <c r="D34" s="46" t="s">
        <v>54</v>
      </c>
      <c r="E34" s="46">
        <v>100</v>
      </c>
      <c r="F34" s="46"/>
      <c r="G34" s="46"/>
      <c r="I34" s="45"/>
      <c r="J34" s="45"/>
      <c r="K34" s="45"/>
      <c r="L34" s="45"/>
      <c r="M34" s="45"/>
    </row>
    <row r="35" spans="1:13" ht="72.599999999999994" customHeight="1">
      <c r="A35" s="46">
        <v>29</v>
      </c>
      <c r="B35" s="47" t="s">
        <v>79</v>
      </c>
      <c r="C35" s="67" t="s">
        <v>80</v>
      </c>
      <c r="D35" s="46" t="s">
        <v>54</v>
      </c>
      <c r="E35" s="46">
        <v>50</v>
      </c>
      <c r="F35" s="46"/>
      <c r="G35" s="46"/>
      <c r="I35" s="45"/>
      <c r="J35" s="45"/>
      <c r="K35" s="45"/>
      <c r="L35" s="45"/>
      <c r="M35" s="45"/>
    </row>
    <row r="36" spans="1:13" ht="58.35">
      <c r="A36" s="46">
        <v>30</v>
      </c>
      <c r="B36" s="47" t="s">
        <v>81</v>
      </c>
      <c r="C36" s="67" t="s">
        <v>82</v>
      </c>
      <c r="D36" s="46" t="s">
        <v>54</v>
      </c>
      <c r="E36" s="46">
        <v>50</v>
      </c>
      <c r="F36" s="46"/>
      <c r="G36" s="46"/>
      <c r="I36" s="45"/>
      <c r="J36" s="45"/>
      <c r="K36" s="45"/>
      <c r="L36" s="45"/>
      <c r="M36" s="45"/>
    </row>
    <row r="37" spans="1:13" ht="48.6" customHeight="1">
      <c r="A37" s="46">
        <v>31</v>
      </c>
      <c r="B37" s="47" t="s">
        <v>83</v>
      </c>
      <c r="C37" s="67" t="s">
        <v>84</v>
      </c>
      <c r="D37" s="46" t="s">
        <v>54</v>
      </c>
      <c r="E37" s="46">
        <v>50</v>
      </c>
      <c r="F37" s="46"/>
      <c r="G37" s="46"/>
      <c r="I37" s="45"/>
      <c r="J37" s="45"/>
      <c r="K37" s="45"/>
      <c r="L37" s="45"/>
      <c r="M37" s="45"/>
    </row>
    <row r="38" spans="1:13" ht="15" thickBot="1">
      <c r="A38" s="96" t="s">
        <v>85</v>
      </c>
      <c r="B38" s="96"/>
      <c r="C38" s="96"/>
      <c r="D38" s="96"/>
      <c r="E38" s="96"/>
      <c r="F38" s="96"/>
      <c r="G38" s="97"/>
      <c r="I38" s="45"/>
      <c r="J38" s="45"/>
      <c r="K38" s="45"/>
      <c r="L38" s="45"/>
      <c r="M38" s="45"/>
    </row>
    <row r="39" spans="1:13" ht="38.65" customHeight="1">
      <c r="A39" s="69" t="s">
        <v>86</v>
      </c>
      <c r="B39" s="70"/>
      <c r="C39" s="70"/>
      <c r="D39" s="70"/>
      <c r="E39" s="70"/>
      <c r="F39" s="70"/>
      <c r="G39" s="71"/>
    </row>
    <row r="40" spans="1:13" ht="31.7">
      <c r="A40" s="66" t="s">
        <v>6</v>
      </c>
      <c r="B40" s="64" t="s">
        <v>7</v>
      </c>
      <c r="C40" s="65" t="s">
        <v>8</v>
      </c>
      <c r="D40" s="65" t="s">
        <v>9</v>
      </c>
      <c r="E40" s="65" t="s">
        <v>10</v>
      </c>
      <c r="F40" s="65" t="s">
        <v>11</v>
      </c>
      <c r="G40" s="65" t="s">
        <v>12</v>
      </c>
    </row>
    <row r="41" spans="1:13" ht="244.5">
      <c r="A41" s="46">
        <v>1</v>
      </c>
      <c r="B41" s="60" t="s">
        <v>13</v>
      </c>
      <c r="C41" s="67" t="s">
        <v>14</v>
      </c>
      <c r="D41" s="46" t="s">
        <v>15</v>
      </c>
      <c r="E41" s="46">
        <v>1500</v>
      </c>
      <c r="F41" s="46"/>
      <c r="G41" s="46"/>
    </row>
    <row r="42" spans="1:13" ht="43.7">
      <c r="A42" s="46">
        <v>2</v>
      </c>
      <c r="B42" s="47" t="s">
        <v>16</v>
      </c>
      <c r="C42" s="67" t="s">
        <v>17</v>
      </c>
      <c r="D42" s="46" t="s">
        <v>54</v>
      </c>
      <c r="E42" s="46">
        <v>3000</v>
      </c>
      <c r="F42" s="46"/>
      <c r="G42" s="46"/>
    </row>
    <row r="43" spans="1:13" ht="43.7">
      <c r="A43" s="46">
        <v>3</v>
      </c>
      <c r="B43" s="47" t="s">
        <v>19</v>
      </c>
      <c r="C43" s="67" t="s">
        <v>20</v>
      </c>
      <c r="D43" s="46" t="s">
        <v>21</v>
      </c>
      <c r="E43" s="46">
        <v>100</v>
      </c>
      <c r="F43" s="46"/>
      <c r="G43" s="46"/>
    </row>
    <row r="44" spans="1:13" ht="58.35">
      <c r="A44" s="46">
        <v>4</v>
      </c>
      <c r="B44" s="47" t="s">
        <v>87</v>
      </c>
      <c r="C44" s="67" t="s">
        <v>23</v>
      </c>
      <c r="D44" s="46" t="s">
        <v>21</v>
      </c>
      <c r="E44" s="46">
        <v>50</v>
      </c>
      <c r="F44" s="46"/>
      <c r="G44" s="46"/>
    </row>
    <row r="45" spans="1:13" ht="87.4">
      <c r="A45" s="46">
        <v>5</v>
      </c>
      <c r="B45" s="47" t="s">
        <v>88</v>
      </c>
      <c r="C45" s="67" t="s">
        <v>25</v>
      </c>
      <c r="D45" s="46" t="s">
        <v>15</v>
      </c>
      <c r="E45" s="46">
        <v>200</v>
      </c>
      <c r="F45" s="46"/>
      <c r="G45" s="46"/>
    </row>
    <row r="46" spans="1:13" ht="72.95">
      <c r="A46" s="46">
        <v>6</v>
      </c>
      <c r="B46" s="47" t="s">
        <v>89</v>
      </c>
      <c r="C46" s="67" t="s">
        <v>27</v>
      </c>
      <c r="D46" s="46" t="s">
        <v>15</v>
      </c>
      <c r="E46" s="46">
        <v>200</v>
      </c>
      <c r="F46" s="46"/>
      <c r="G46" s="46"/>
    </row>
    <row r="47" spans="1:13" ht="58.35">
      <c r="A47" s="46">
        <v>7</v>
      </c>
      <c r="B47" s="47" t="s">
        <v>28</v>
      </c>
      <c r="C47" s="67" t="s">
        <v>29</v>
      </c>
      <c r="D47" s="46" t="s">
        <v>15</v>
      </c>
      <c r="E47" s="46">
        <v>120</v>
      </c>
      <c r="F47" s="46"/>
      <c r="G47" s="46"/>
    </row>
    <row r="48" spans="1:13" ht="29.1">
      <c r="A48" s="46">
        <v>8</v>
      </c>
      <c r="B48" s="47" t="s">
        <v>30</v>
      </c>
      <c r="C48" s="67" t="s">
        <v>31</v>
      </c>
      <c r="D48" s="46" t="s">
        <v>15</v>
      </c>
      <c r="E48" s="46">
        <v>100</v>
      </c>
      <c r="F48" s="46"/>
      <c r="G48" s="46"/>
    </row>
    <row r="49" spans="1:7" ht="43.7">
      <c r="A49" s="46">
        <v>9</v>
      </c>
      <c r="B49" s="47" t="s">
        <v>32</v>
      </c>
      <c r="C49" s="67" t="s">
        <v>33</v>
      </c>
      <c r="D49" s="46" t="s">
        <v>34</v>
      </c>
      <c r="E49" s="46">
        <v>10</v>
      </c>
      <c r="F49" s="46"/>
      <c r="G49" s="46"/>
    </row>
    <row r="50" spans="1:7" ht="43.7">
      <c r="A50" s="46">
        <v>10</v>
      </c>
      <c r="B50" s="47" t="s">
        <v>35</v>
      </c>
      <c r="C50" s="67" t="s">
        <v>36</v>
      </c>
      <c r="D50" s="46" t="s">
        <v>34</v>
      </c>
      <c r="E50" s="46">
        <v>10</v>
      </c>
      <c r="F50" s="46"/>
      <c r="G50" s="46"/>
    </row>
    <row r="51" spans="1:7" ht="43.7">
      <c r="A51" s="46">
        <v>11</v>
      </c>
      <c r="B51" s="47" t="s">
        <v>37</v>
      </c>
      <c r="C51" s="67" t="s">
        <v>38</v>
      </c>
      <c r="D51" s="46" t="s">
        <v>34</v>
      </c>
      <c r="E51" s="46">
        <v>10</v>
      </c>
      <c r="F51" s="46"/>
      <c r="G51" s="46"/>
    </row>
    <row r="52" spans="1:7" ht="43.7">
      <c r="A52" s="46">
        <v>12</v>
      </c>
      <c r="B52" s="47" t="s">
        <v>39</v>
      </c>
      <c r="C52" s="67" t="s">
        <v>40</v>
      </c>
      <c r="D52" s="46" t="s">
        <v>34</v>
      </c>
      <c r="E52" s="46">
        <v>10</v>
      </c>
      <c r="F52" s="46"/>
      <c r="G52" s="46"/>
    </row>
    <row r="53" spans="1:7" ht="43.7">
      <c r="A53" s="46">
        <v>13</v>
      </c>
      <c r="B53" s="47" t="s">
        <v>41</v>
      </c>
      <c r="C53" s="67" t="s">
        <v>42</v>
      </c>
      <c r="D53" s="46" t="s">
        <v>34</v>
      </c>
      <c r="E53" s="46">
        <v>10</v>
      </c>
      <c r="F53" s="46"/>
      <c r="G53" s="46"/>
    </row>
    <row r="54" spans="1:7" ht="43.7">
      <c r="A54" s="46">
        <v>14</v>
      </c>
      <c r="B54" s="47" t="s">
        <v>43</v>
      </c>
      <c r="C54" s="67" t="s">
        <v>44</v>
      </c>
      <c r="D54" s="46" t="s">
        <v>34</v>
      </c>
      <c r="E54" s="46">
        <v>10</v>
      </c>
      <c r="F54" s="46"/>
      <c r="G54" s="46"/>
    </row>
    <row r="55" spans="1:7" ht="29.1">
      <c r="A55" s="46">
        <v>15</v>
      </c>
      <c r="B55" s="47" t="s">
        <v>45</v>
      </c>
      <c r="C55" s="67" t="s">
        <v>46</v>
      </c>
      <c r="D55" s="46" t="s">
        <v>47</v>
      </c>
      <c r="E55" s="46">
        <v>10</v>
      </c>
      <c r="F55" s="46"/>
      <c r="G55" s="46"/>
    </row>
    <row r="56" spans="1:7">
      <c r="A56" s="46">
        <v>16</v>
      </c>
      <c r="B56" s="47" t="s">
        <v>48</v>
      </c>
      <c r="C56" s="67" t="s">
        <v>49</v>
      </c>
      <c r="D56" s="46" t="s">
        <v>47</v>
      </c>
      <c r="E56" s="46">
        <v>15</v>
      </c>
      <c r="F56" s="46"/>
      <c r="G56" s="46"/>
    </row>
    <row r="57" spans="1:7" ht="58.35">
      <c r="A57" s="46">
        <v>17</v>
      </c>
      <c r="B57" s="47" t="s">
        <v>50</v>
      </c>
      <c r="C57" s="67" t="s">
        <v>51</v>
      </c>
      <c r="D57" s="46" t="s">
        <v>90</v>
      </c>
      <c r="E57" s="46">
        <v>50</v>
      </c>
      <c r="F57" s="46"/>
      <c r="G57" s="46"/>
    </row>
    <row r="58" spans="1:7" ht="87.4">
      <c r="A58" s="46">
        <v>18</v>
      </c>
      <c r="B58" s="60" t="s">
        <v>52</v>
      </c>
      <c r="C58" s="67" t="s">
        <v>53</v>
      </c>
      <c r="D58" s="46" t="s">
        <v>54</v>
      </c>
      <c r="E58" s="46">
        <v>100</v>
      </c>
      <c r="F58" s="46"/>
      <c r="G58" s="46"/>
    </row>
    <row r="59" spans="1:7" ht="87.4">
      <c r="A59" s="46">
        <v>19</v>
      </c>
      <c r="B59" s="60" t="s">
        <v>55</v>
      </c>
      <c r="C59" s="67" t="s">
        <v>56</v>
      </c>
      <c r="D59" s="46" t="s">
        <v>54</v>
      </c>
      <c r="E59" s="46">
        <v>100</v>
      </c>
      <c r="F59" s="46"/>
      <c r="G59" s="46"/>
    </row>
    <row r="60" spans="1:7" ht="58.35">
      <c r="A60" s="46">
        <v>20</v>
      </c>
      <c r="B60" s="60" t="s">
        <v>57</v>
      </c>
      <c r="C60" s="67" t="s">
        <v>58</v>
      </c>
      <c r="D60" s="46" t="s">
        <v>54</v>
      </c>
      <c r="E60" s="46">
        <v>100</v>
      </c>
      <c r="F60" s="46"/>
      <c r="G60" s="46"/>
    </row>
    <row r="61" spans="1:7" ht="160.35">
      <c r="A61" s="46">
        <v>21</v>
      </c>
      <c r="B61" s="47" t="s">
        <v>59</v>
      </c>
      <c r="C61" s="67" t="s">
        <v>60</v>
      </c>
      <c r="D61" s="46" t="s">
        <v>61</v>
      </c>
      <c r="E61" s="46">
        <v>200</v>
      </c>
      <c r="F61" s="46"/>
      <c r="G61" s="46"/>
    </row>
    <row r="62" spans="1:7" ht="58.35">
      <c r="A62" s="46">
        <v>22</v>
      </c>
      <c r="B62" s="47" t="s">
        <v>62</v>
      </c>
      <c r="C62" s="67" t="s">
        <v>63</v>
      </c>
      <c r="D62" s="46" t="s">
        <v>64</v>
      </c>
      <c r="E62" s="46">
        <v>50</v>
      </c>
      <c r="F62" s="46"/>
      <c r="G62" s="46"/>
    </row>
    <row r="63" spans="1:7" ht="43.7">
      <c r="A63" s="46">
        <v>23</v>
      </c>
      <c r="B63" s="47" t="s">
        <v>65</v>
      </c>
      <c r="C63" s="67" t="s">
        <v>66</v>
      </c>
      <c r="D63" s="46" t="s">
        <v>47</v>
      </c>
      <c r="E63" s="46">
        <v>15</v>
      </c>
      <c r="F63" s="46"/>
      <c r="G63" s="46"/>
    </row>
    <row r="64" spans="1:7" ht="29.1">
      <c r="A64" s="46">
        <v>24</v>
      </c>
      <c r="B64" s="60" t="s">
        <v>67</v>
      </c>
      <c r="C64" s="67" t="s">
        <v>68</v>
      </c>
      <c r="D64" s="46" t="s">
        <v>69</v>
      </c>
      <c r="E64" s="46">
        <v>150</v>
      </c>
      <c r="F64" s="46"/>
      <c r="G64" s="46"/>
    </row>
    <row r="65" spans="1:7" ht="29.1">
      <c r="A65" s="46">
        <v>25</v>
      </c>
      <c r="B65" s="47" t="s">
        <v>70</v>
      </c>
      <c r="C65" s="67" t="s">
        <v>71</v>
      </c>
      <c r="D65" s="46" t="s">
        <v>47</v>
      </c>
      <c r="E65" s="46">
        <v>12</v>
      </c>
      <c r="F65" s="46"/>
      <c r="G65" s="46"/>
    </row>
    <row r="66" spans="1:7" ht="72.95">
      <c r="A66" s="46">
        <v>26</v>
      </c>
      <c r="B66" s="60" t="s">
        <v>72</v>
      </c>
      <c r="C66" s="67" t="s">
        <v>73</v>
      </c>
      <c r="D66" s="46" t="s">
        <v>54</v>
      </c>
      <c r="E66" s="46">
        <v>10</v>
      </c>
      <c r="F66" s="46"/>
      <c r="G66" s="46"/>
    </row>
    <row r="67" spans="1:7" ht="43.7">
      <c r="A67" s="46">
        <v>27</v>
      </c>
      <c r="B67" s="47" t="s">
        <v>74</v>
      </c>
      <c r="C67" s="67" t="s">
        <v>75</v>
      </c>
      <c r="D67" s="46" t="s">
        <v>76</v>
      </c>
      <c r="E67" s="46">
        <v>15</v>
      </c>
      <c r="F67" s="46"/>
      <c r="G67" s="46"/>
    </row>
    <row r="68" spans="1:7" ht="72.95">
      <c r="A68" s="46">
        <v>28</v>
      </c>
      <c r="B68" s="47" t="s">
        <v>77</v>
      </c>
      <c r="C68" s="67" t="s">
        <v>78</v>
      </c>
      <c r="D68" s="46" t="s">
        <v>54</v>
      </c>
      <c r="E68" s="46">
        <v>100</v>
      </c>
      <c r="F68" s="46"/>
      <c r="G68" s="46"/>
    </row>
    <row r="69" spans="1:7" ht="58.35">
      <c r="A69" s="46">
        <v>29</v>
      </c>
      <c r="B69" s="47" t="s">
        <v>79</v>
      </c>
      <c r="C69" s="67" t="s">
        <v>80</v>
      </c>
      <c r="D69" s="46" t="s">
        <v>54</v>
      </c>
      <c r="E69" s="46">
        <v>50</v>
      </c>
      <c r="F69" s="46"/>
      <c r="G69" s="46"/>
    </row>
    <row r="70" spans="1:7" ht="58.35">
      <c r="A70" s="46">
        <v>30</v>
      </c>
      <c r="B70" s="47" t="s">
        <v>81</v>
      </c>
      <c r="C70" s="67" t="s">
        <v>82</v>
      </c>
      <c r="D70" s="46" t="s">
        <v>54</v>
      </c>
      <c r="E70" s="46">
        <v>50</v>
      </c>
      <c r="F70" s="46"/>
      <c r="G70" s="46"/>
    </row>
    <row r="71" spans="1:7" ht="43.7">
      <c r="A71" s="46">
        <v>31</v>
      </c>
      <c r="B71" s="47" t="s">
        <v>83</v>
      </c>
      <c r="C71" s="67" t="s">
        <v>84</v>
      </c>
      <c r="D71" s="46" t="s">
        <v>54</v>
      </c>
      <c r="E71" s="46">
        <v>50</v>
      </c>
      <c r="F71" s="46"/>
      <c r="G71" s="46"/>
    </row>
    <row r="72" spans="1:7" ht="32.25" customHeight="1" thickBot="1">
      <c r="A72" s="82" t="s">
        <v>91</v>
      </c>
      <c r="B72" s="82"/>
      <c r="C72" s="82"/>
      <c r="D72" s="82"/>
      <c r="E72" s="82"/>
      <c r="F72" s="82"/>
      <c r="G72" s="83"/>
    </row>
    <row r="73" spans="1:7" ht="18.399999999999999">
      <c r="A73" s="69" t="s">
        <v>92</v>
      </c>
      <c r="B73" s="70"/>
      <c r="C73" s="70"/>
      <c r="D73" s="70"/>
      <c r="E73" s="70"/>
      <c r="F73" s="70"/>
      <c r="G73" s="71"/>
    </row>
    <row r="74" spans="1:7" ht="31.7">
      <c r="A74" s="66" t="s">
        <v>6</v>
      </c>
      <c r="B74" s="64" t="s">
        <v>7</v>
      </c>
      <c r="C74" s="65" t="s">
        <v>8</v>
      </c>
      <c r="D74" s="65" t="s">
        <v>9</v>
      </c>
      <c r="E74" s="65" t="s">
        <v>10</v>
      </c>
      <c r="F74" s="65" t="s">
        <v>11</v>
      </c>
      <c r="G74" s="65" t="s">
        <v>12</v>
      </c>
    </row>
    <row r="75" spans="1:7" ht="233.1">
      <c r="A75" s="46">
        <v>1</v>
      </c>
      <c r="B75" s="60" t="s">
        <v>13</v>
      </c>
      <c r="C75" s="67" t="s">
        <v>14</v>
      </c>
      <c r="D75" s="46" t="s">
        <v>15</v>
      </c>
      <c r="E75" s="46">
        <v>1500</v>
      </c>
      <c r="F75" s="46"/>
      <c r="G75" s="46"/>
    </row>
    <row r="76" spans="1:7" ht="43.7">
      <c r="A76" s="46">
        <v>2</v>
      </c>
      <c r="B76" s="47" t="s">
        <v>16</v>
      </c>
      <c r="C76" s="67" t="s">
        <v>17</v>
      </c>
      <c r="D76" s="46" t="s">
        <v>54</v>
      </c>
      <c r="E76" s="46">
        <v>3000</v>
      </c>
      <c r="F76" s="46"/>
      <c r="G76" s="46"/>
    </row>
    <row r="77" spans="1:7" ht="43.7">
      <c r="A77" s="46">
        <v>3</v>
      </c>
      <c r="B77" s="47" t="s">
        <v>19</v>
      </c>
      <c r="C77" s="67" t="s">
        <v>20</v>
      </c>
      <c r="D77" s="46" t="s">
        <v>21</v>
      </c>
      <c r="E77" s="46">
        <v>100</v>
      </c>
      <c r="F77" s="46"/>
      <c r="G77" s="46"/>
    </row>
    <row r="78" spans="1:7" ht="58.35">
      <c r="A78" s="46">
        <v>4</v>
      </c>
      <c r="B78" s="47" t="s">
        <v>87</v>
      </c>
      <c r="C78" s="67" t="s">
        <v>23</v>
      </c>
      <c r="D78" s="46" t="s">
        <v>21</v>
      </c>
      <c r="E78" s="46">
        <v>50</v>
      </c>
      <c r="F78" s="46"/>
      <c r="G78" s="46"/>
    </row>
    <row r="79" spans="1:7" ht="87.4">
      <c r="A79" s="46">
        <v>5</v>
      </c>
      <c r="B79" s="47" t="s">
        <v>88</v>
      </c>
      <c r="C79" s="67" t="s">
        <v>25</v>
      </c>
      <c r="D79" s="46" t="s">
        <v>15</v>
      </c>
      <c r="E79" s="46">
        <v>200</v>
      </c>
      <c r="F79" s="46"/>
      <c r="G79" s="46"/>
    </row>
    <row r="80" spans="1:7" ht="72.95">
      <c r="A80" s="46">
        <v>6</v>
      </c>
      <c r="B80" s="47" t="s">
        <v>89</v>
      </c>
      <c r="C80" s="67" t="s">
        <v>27</v>
      </c>
      <c r="D80" s="46" t="s">
        <v>15</v>
      </c>
      <c r="E80" s="46">
        <v>200</v>
      </c>
      <c r="F80" s="46"/>
      <c r="G80" s="46"/>
    </row>
    <row r="81" spans="1:7" ht="58.35">
      <c r="A81" s="46">
        <v>7</v>
      </c>
      <c r="B81" s="47" t="s">
        <v>28</v>
      </c>
      <c r="C81" s="67" t="s">
        <v>29</v>
      </c>
      <c r="D81" s="46" t="s">
        <v>15</v>
      </c>
      <c r="E81" s="46">
        <v>120</v>
      </c>
      <c r="F81" s="46"/>
      <c r="G81" s="46"/>
    </row>
    <row r="82" spans="1:7" ht="29.1">
      <c r="A82" s="46">
        <v>8</v>
      </c>
      <c r="B82" s="47" t="s">
        <v>30</v>
      </c>
      <c r="C82" s="67" t="s">
        <v>31</v>
      </c>
      <c r="D82" s="46" t="s">
        <v>15</v>
      </c>
      <c r="E82" s="46">
        <v>100</v>
      </c>
      <c r="F82" s="46"/>
      <c r="G82" s="46"/>
    </row>
    <row r="83" spans="1:7" ht="43.7">
      <c r="A83" s="46">
        <v>9</v>
      </c>
      <c r="B83" s="47" t="s">
        <v>32</v>
      </c>
      <c r="C83" s="67" t="s">
        <v>33</v>
      </c>
      <c r="D83" s="46" t="s">
        <v>34</v>
      </c>
      <c r="E83" s="46">
        <v>10</v>
      </c>
      <c r="F83" s="46"/>
      <c r="G83" s="46"/>
    </row>
    <row r="84" spans="1:7" ht="43.7">
      <c r="A84" s="46">
        <v>10</v>
      </c>
      <c r="B84" s="47" t="s">
        <v>35</v>
      </c>
      <c r="C84" s="67" t="s">
        <v>36</v>
      </c>
      <c r="D84" s="46" t="s">
        <v>34</v>
      </c>
      <c r="E84" s="46">
        <v>10</v>
      </c>
      <c r="F84" s="46"/>
      <c r="G84" s="46"/>
    </row>
    <row r="85" spans="1:7" ht="43.7">
      <c r="A85" s="46">
        <v>11</v>
      </c>
      <c r="B85" s="47" t="s">
        <v>37</v>
      </c>
      <c r="C85" s="67" t="s">
        <v>38</v>
      </c>
      <c r="D85" s="46" t="s">
        <v>34</v>
      </c>
      <c r="E85" s="46">
        <v>10</v>
      </c>
      <c r="F85" s="46"/>
      <c r="G85" s="46"/>
    </row>
    <row r="86" spans="1:7" ht="43.7">
      <c r="A86" s="46">
        <v>12</v>
      </c>
      <c r="B86" s="47" t="s">
        <v>39</v>
      </c>
      <c r="C86" s="67" t="s">
        <v>40</v>
      </c>
      <c r="D86" s="46" t="s">
        <v>34</v>
      </c>
      <c r="E86" s="46">
        <v>10</v>
      </c>
      <c r="F86" s="46"/>
      <c r="G86" s="46"/>
    </row>
    <row r="87" spans="1:7" ht="43.7">
      <c r="A87" s="46">
        <v>13</v>
      </c>
      <c r="B87" s="47" t="s">
        <v>41</v>
      </c>
      <c r="C87" s="67" t="s">
        <v>42</v>
      </c>
      <c r="D87" s="46" t="s">
        <v>34</v>
      </c>
      <c r="E87" s="46">
        <v>10</v>
      </c>
      <c r="F87" s="46"/>
      <c r="G87" s="46"/>
    </row>
    <row r="88" spans="1:7" ht="43.7">
      <c r="A88" s="46">
        <v>14</v>
      </c>
      <c r="B88" s="47" t="s">
        <v>43</v>
      </c>
      <c r="C88" s="67" t="s">
        <v>44</v>
      </c>
      <c r="D88" s="46" t="s">
        <v>34</v>
      </c>
      <c r="E88" s="46">
        <v>10</v>
      </c>
      <c r="F88" s="46"/>
      <c r="G88" s="46"/>
    </row>
    <row r="89" spans="1:7" ht="29.1">
      <c r="A89" s="46">
        <v>15</v>
      </c>
      <c r="B89" s="47" t="s">
        <v>45</v>
      </c>
      <c r="C89" s="67" t="s">
        <v>46</v>
      </c>
      <c r="D89" s="46" t="s">
        <v>47</v>
      </c>
      <c r="E89" s="46">
        <v>10</v>
      </c>
      <c r="F89" s="46"/>
      <c r="G89" s="46"/>
    </row>
    <row r="90" spans="1:7">
      <c r="A90" s="46">
        <v>16</v>
      </c>
      <c r="B90" s="47" t="s">
        <v>48</v>
      </c>
      <c r="C90" s="67" t="s">
        <v>49</v>
      </c>
      <c r="D90" s="46" t="s">
        <v>47</v>
      </c>
      <c r="E90" s="46">
        <v>10</v>
      </c>
      <c r="F90" s="46"/>
      <c r="G90" s="46"/>
    </row>
    <row r="91" spans="1:7" ht="58.35">
      <c r="A91" s="46">
        <v>17</v>
      </c>
      <c r="B91" s="47" t="s">
        <v>50</v>
      </c>
      <c r="C91" s="67" t="s">
        <v>51</v>
      </c>
      <c r="D91" s="46" t="s">
        <v>21</v>
      </c>
      <c r="E91" s="46">
        <v>50</v>
      </c>
      <c r="F91" s="46"/>
      <c r="G91" s="46"/>
    </row>
    <row r="92" spans="1:7" ht="87.4">
      <c r="A92" s="46">
        <v>18</v>
      </c>
      <c r="B92" s="60" t="s">
        <v>52</v>
      </c>
      <c r="C92" s="67" t="s">
        <v>53</v>
      </c>
      <c r="D92" s="46" t="s">
        <v>54</v>
      </c>
      <c r="E92" s="46">
        <v>100</v>
      </c>
      <c r="F92" s="46"/>
      <c r="G92" s="46"/>
    </row>
    <row r="93" spans="1:7" ht="87.4">
      <c r="A93" s="46">
        <v>19</v>
      </c>
      <c r="B93" s="60" t="s">
        <v>55</v>
      </c>
      <c r="C93" s="67" t="s">
        <v>56</v>
      </c>
      <c r="D93" s="46" t="s">
        <v>54</v>
      </c>
      <c r="E93" s="46">
        <v>100</v>
      </c>
      <c r="F93" s="46"/>
      <c r="G93" s="46"/>
    </row>
    <row r="94" spans="1:7" ht="58.35">
      <c r="A94" s="46">
        <v>20</v>
      </c>
      <c r="B94" s="60" t="s">
        <v>57</v>
      </c>
      <c r="C94" s="67" t="s">
        <v>58</v>
      </c>
      <c r="D94" s="46" t="s">
        <v>54</v>
      </c>
      <c r="E94" s="46">
        <v>100</v>
      </c>
      <c r="F94" s="46"/>
      <c r="G94" s="46"/>
    </row>
    <row r="95" spans="1:7" ht="160.35">
      <c r="A95" s="46">
        <v>21</v>
      </c>
      <c r="B95" s="47" t="s">
        <v>59</v>
      </c>
      <c r="C95" s="67" t="s">
        <v>60</v>
      </c>
      <c r="D95" s="46" t="s">
        <v>61</v>
      </c>
      <c r="E95" s="46">
        <v>200</v>
      </c>
      <c r="F95" s="46"/>
      <c r="G95" s="46"/>
    </row>
    <row r="96" spans="1:7" ht="58.35">
      <c r="A96" s="46">
        <v>22</v>
      </c>
      <c r="B96" s="47" t="s">
        <v>62</v>
      </c>
      <c r="C96" s="67" t="s">
        <v>63</v>
      </c>
      <c r="D96" s="46" t="s">
        <v>64</v>
      </c>
      <c r="E96" s="46">
        <v>50</v>
      </c>
      <c r="F96" s="46"/>
      <c r="G96" s="46"/>
    </row>
    <row r="97" spans="1:7" ht="43.7">
      <c r="A97" s="46">
        <v>23</v>
      </c>
      <c r="B97" s="47" t="s">
        <v>65</v>
      </c>
      <c r="C97" s="67" t="s">
        <v>66</v>
      </c>
      <c r="D97" s="46" t="s">
        <v>47</v>
      </c>
      <c r="E97" s="46">
        <v>15</v>
      </c>
      <c r="F97" s="46"/>
      <c r="G97" s="46"/>
    </row>
    <row r="98" spans="1:7" ht="29.1">
      <c r="A98" s="46">
        <v>24</v>
      </c>
      <c r="B98" s="60" t="s">
        <v>67</v>
      </c>
      <c r="C98" s="67" t="s">
        <v>68</v>
      </c>
      <c r="D98" s="46" t="s">
        <v>69</v>
      </c>
      <c r="E98" s="46">
        <v>150</v>
      </c>
      <c r="F98" s="46"/>
      <c r="G98" s="46"/>
    </row>
    <row r="99" spans="1:7" ht="29.1">
      <c r="A99" s="46">
        <v>25</v>
      </c>
      <c r="B99" s="47" t="s">
        <v>70</v>
      </c>
      <c r="C99" s="67" t="s">
        <v>71</v>
      </c>
      <c r="D99" s="46" t="s">
        <v>47</v>
      </c>
      <c r="E99" s="46">
        <v>12</v>
      </c>
      <c r="F99" s="46"/>
      <c r="G99" s="46"/>
    </row>
    <row r="100" spans="1:7" ht="72.95">
      <c r="A100" s="46">
        <v>26</v>
      </c>
      <c r="B100" s="60" t="s">
        <v>72</v>
      </c>
      <c r="C100" s="67" t="s">
        <v>73</v>
      </c>
      <c r="D100" s="46" t="s">
        <v>54</v>
      </c>
      <c r="E100" s="46">
        <v>10</v>
      </c>
      <c r="F100" s="46"/>
      <c r="G100" s="46"/>
    </row>
    <row r="101" spans="1:7" ht="43.7">
      <c r="A101" s="46">
        <v>27</v>
      </c>
      <c r="B101" s="47" t="s">
        <v>74</v>
      </c>
      <c r="C101" s="67" t="s">
        <v>75</v>
      </c>
      <c r="D101" s="46" t="s">
        <v>76</v>
      </c>
      <c r="E101" s="46">
        <v>15</v>
      </c>
      <c r="F101" s="46"/>
      <c r="G101" s="46"/>
    </row>
    <row r="102" spans="1:7" ht="72.95">
      <c r="A102" s="46">
        <v>28</v>
      </c>
      <c r="B102" s="47" t="s">
        <v>77</v>
      </c>
      <c r="C102" s="67" t="s">
        <v>78</v>
      </c>
      <c r="D102" s="46" t="s">
        <v>54</v>
      </c>
      <c r="E102" s="46">
        <v>100</v>
      </c>
      <c r="F102" s="46"/>
      <c r="G102" s="46"/>
    </row>
    <row r="103" spans="1:7" ht="58.35">
      <c r="A103" s="46">
        <v>29</v>
      </c>
      <c r="B103" s="47" t="s">
        <v>79</v>
      </c>
      <c r="C103" s="67" t="s">
        <v>80</v>
      </c>
      <c r="D103" s="46" t="s">
        <v>54</v>
      </c>
      <c r="E103" s="46">
        <v>50</v>
      </c>
      <c r="F103" s="46"/>
      <c r="G103" s="46"/>
    </row>
    <row r="104" spans="1:7" ht="58.35">
      <c r="A104" s="46">
        <v>30</v>
      </c>
      <c r="B104" s="47" t="s">
        <v>81</v>
      </c>
      <c r="C104" s="67" t="s">
        <v>82</v>
      </c>
      <c r="D104" s="46" t="s">
        <v>54</v>
      </c>
      <c r="E104" s="46">
        <v>50</v>
      </c>
      <c r="F104" s="46"/>
      <c r="G104" s="46"/>
    </row>
    <row r="105" spans="1:7" ht="45.75">
      <c r="A105" s="46">
        <v>31</v>
      </c>
      <c r="B105" s="47" t="s">
        <v>83</v>
      </c>
      <c r="C105" s="67" t="s">
        <v>84</v>
      </c>
      <c r="D105" s="46" t="s">
        <v>54</v>
      </c>
      <c r="E105" s="46">
        <v>50</v>
      </c>
      <c r="F105" s="46"/>
      <c r="G105" s="46"/>
    </row>
    <row r="106" spans="1:7" ht="18.95" thickBot="1">
      <c r="A106" s="77" t="s">
        <v>93</v>
      </c>
      <c r="B106" s="78"/>
      <c r="C106" s="78"/>
      <c r="D106" s="78"/>
      <c r="E106" s="79"/>
      <c r="F106" s="80" t="s">
        <v>94</v>
      </c>
      <c r="G106" s="81"/>
    </row>
    <row r="107" spans="1:7" ht="38.65">
      <c r="A107" s="98" t="s">
        <v>95</v>
      </c>
      <c r="B107" s="99"/>
      <c r="C107" s="100" t="s">
        <v>96</v>
      </c>
      <c r="D107" s="101"/>
      <c r="E107" s="101"/>
      <c r="F107" s="61" t="s">
        <v>97</v>
      </c>
      <c r="G107" s="62"/>
    </row>
    <row r="108" spans="1:7" ht="25.7">
      <c r="A108" s="102" t="s">
        <v>98</v>
      </c>
      <c r="B108" s="103"/>
      <c r="C108" s="104" t="s">
        <v>99</v>
      </c>
      <c r="D108" s="105"/>
      <c r="E108" s="105" t="s">
        <v>100</v>
      </c>
      <c r="F108" s="61" t="s">
        <v>101</v>
      </c>
      <c r="G108" s="62"/>
    </row>
    <row r="109" spans="1:7" ht="25.7">
      <c r="A109" s="102" t="s">
        <v>102</v>
      </c>
      <c r="B109" s="103"/>
      <c r="C109" s="104" t="s">
        <v>103</v>
      </c>
      <c r="D109" s="105"/>
      <c r="E109" s="105"/>
      <c r="F109" s="61" t="s">
        <v>104</v>
      </c>
      <c r="G109" s="62"/>
    </row>
    <row r="110" spans="1:7" ht="25.7">
      <c r="A110" s="102" t="s">
        <v>105</v>
      </c>
      <c r="B110" s="103"/>
      <c r="C110" s="104" t="s">
        <v>106</v>
      </c>
      <c r="D110" s="105"/>
      <c r="E110" s="105">
        <v>30</v>
      </c>
      <c r="F110" s="61" t="s">
        <v>107</v>
      </c>
      <c r="G110" s="62"/>
    </row>
    <row r="111" spans="1:7" ht="25.7">
      <c r="A111" s="102" t="s">
        <v>108</v>
      </c>
      <c r="B111" s="103"/>
      <c r="C111" s="104" t="s">
        <v>109</v>
      </c>
      <c r="D111" s="105"/>
      <c r="E111" s="105" t="s">
        <v>110</v>
      </c>
      <c r="F111" s="61" t="s">
        <v>111</v>
      </c>
      <c r="G111" s="62"/>
    </row>
    <row r="112" spans="1:7" ht="25.7">
      <c r="A112" s="106" t="s">
        <v>112</v>
      </c>
      <c r="B112" s="107"/>
      <c r="C112" s="107"/>
      <c r="D112" s="107"/>
      <c r="E112" s="107"/>
      <c r="F112" s="61" t="s">
        <v>113</v>
      </c>
      <c r="G112" s="63"/>
    </row>
    <row r="113" spans="1:7" ht="38.65">
      <c r="A113" s="108"/>
      <c r="B113" s="109"/>
      <c r="C113" s="109"/>
      <c r="D113" s="109"/>
      <c r="E113" s="109"/>
      <c r="F113" s="61" t="s">
        <v>114</v>
      </c>
      <c r="G113" s="63"/>
    </row>
    <row r="114" spans="1:7" ht="25.7">
      <c r="A114" s="108"/>
      <c r="B114" s="109"/>
      <c r="C114" s="109"/>
      <c r="D114" s="109"/>
      <c r="E114" s="109"/>
      <c r="F114" s="61" t="s">
        <v>115</v>
      </c>
      <c r="G114" s="63"/>
    </row>
    <row r="115" spans="1:7" ht="25.7">
      <c r="A115" s="108"/>
      <c r="B115" s="109"/>
      <c r="C115" s="109"/>
      <c r="D115" s="109"/>
      <c r="E115" s="109"/>
      <c r="F115" s="61" t="s">
        <v>116</v>
      </c>
      <c r="G115" s="63"/>
    </row>
    <row r="116" spans="1:7" ht="25.7">
      <c r="A116" s="108"/>
      <c r="B116" s="109"/>
      <c r="C116" s="109"/>
      <c r="D116" s="109"/>
      <c r="E116" s="109"/>
      <c r="F116" s="61" t="s">
        <v>117</v>
      </c>
      <c r="G116" s="63"/>
    </row>
    <row r="117" spans="1:7" ht="15" thickBot="1">
      <c r="A117" s="110"/>
      <c r="B117" s="111"/>
      <c r="C117" s="111"/>
      <c r="D117" s="111"/>
      <c r="E117" s="111"/>
      <c r="F117" s="61" t="s">
        <v>118</v>
      </c>
      <c r="G117" s="63"/>
    </row>
  </sheetData>
  <protectedRanges>
    <protectedRange sqref="A1" name="Område1_1"/>
    <protectedRange sqref="C107:D107 C108:E111 G107:G117" name="Område1_1_1"/>
    <protectedRange sqref="A112" name="Område1_1_1_1"/>
  </protectedRanges>
  <mergeCells count="24">
    <mergeCell ref="A110:B110"/>
    <mergeCell ref="C110:E110"/>
    <mergeCell ref="A111:B111"/>
    <mergeCell ref="C111:E111"/>
    <mergeCell ref="A112:E117"/>
    <mergeCell ref="A107:B107"/>
    <mergeCell ref="C107:E107"/>
    <mergeCell ref="A108:B108"/>
    <mergeCell ref="C108:E108"/>
    <mergeCell ref="A109:B109"/>
    <mergeCell ref="C109:E109"/>
    <mergeCell ref="A4:G4"/>
    <mergeCell ref="A1:B2"/>
    <mergeCell ref="C1:G1"/>
    <mergeCell ref="C2:G2"/>
    <mergeCell ref="A39:G39"/>
    <mergeCell ref="A3:G3"/>
    <mergeCell ref="A38:G38"/>
    <mergeCell ref="A73:G73"/>
    <mergeCell ref="A5:E5"/>
    <mergeCell ref="F5:G5"/>
    <mergeCell ref="A106:E106"/>
    <mergeCell ref="F106:G106"/>
    <mergeCell ref="A72:G72"/>
  </mergeCells>
  <pageMargins left="0.7" right="0.7" top="0.75" bottom="0.75" header="0.3" footer="0.3"/>
  <pageSetup scale="6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F82AF3-92E2-404A-9BD4-0CD32EA4FACF}">
  <dimension ref="A1:G117"/>
  <sheetViews>
    <sheetView topLeftCell="A95" zoomScale="70" zoomScaleNormal="70" workbookViewId="0">
      <selection activeCell="B97" sqref="B97"/>
    </sheetView>
  </sheetViews>
  <sheetFormatPr defaultRowHeight="14.65"/>
  <cols>
    <col min="2" max="2" width="52.85546875" customWidth="1"/>
    <col min="3" max="3" width="36.85546875" style="68" customWidth="1"/>
    <col min="5" max="5" width="14.7109375" customWidth="1"/>
    <col min="6" max="6" width="32.140625" customWidth="1"/>
    <col min="7" max="7" width="36.7109375" customWidth="1"/>
  </cols>
  <sheetData>
    <row r="1" spans="1:7" ht="38.450000000000003" customHeight="1">
      <c r="A1" s="87"/>
      <c r="B1" s="88"/>
      <c r="C1" s="112" t="s">
        <v>119</v>
      </c>
      <c r="D1" s="113"/>
      <c r="E1" s="113"/>
      <c r="F1" s="113"/>
      <c r="G1" s="114"/>
    </row>
    <row r="2" spans="1:7" ht="44.45" customHeight="1" thickBot="1">
      <c r="A2" s="89"/>
      <c r="B2" s="90"/>
      <c r="C2" s="91" t="s">
        <v>1</v>
      </c>
      <c r="D2" s="92"/>
      <c r="E2" s="92"/>
      <c r="F2" s="92"/>
      <c r="G2" s="93"/>
    </row>
    <row r="3" spans="1:7" ht="21" thickBot="1">
      <c r="A3" s="120" t="s">
        <v>120</v>
      </c>
      <c r="B3" s="121"/>
      <c r="C3" s="121"/>
      <c r="D3" s="121"/>
      <c r="E3" s="121"/>
      <c r="F3" s="121"/>
      <c r="G3" s="121"/>
    </row>
    <row r="4" spans="1:7" ht="36.75" customHeight="1">
      <c r="A4" s="69" t="s">
        <v>121</v>
      </c>
      <c r="B4" s="70"/>
      <c r="C4" s="70"/>
      <c r="D4" s="70"/>
      <c r="E4" s="70"/>
      <c r="F4" s="70"/>
      <c r="G4" s="71"/>
    </row>
    <row r="5" spans="1:7" ht="18.399999999999999">
      <c r="A5" s="118" t="s">
        <v>4</v>
      </c>
      <c r="B5" s="118"/>
      <c r="C5" s="118"/>
      <c r="D5" s="118"/>
      <c r="E5" s="118"/>
      <c r="F5" s="119" t="s">
        <v>5</v>
      </c>
      <c r="G5" s="119"/>
    </row>
    <row r="6" spans="1:7" ht="31.7">
      <c r="A6" s="49" t="s">
        <v>6</v>
      </c>
      <c r="B6" s="50" t="s">
        <v>7</v>
      </c>
      <c r="C6" s="65" t="s">
        <v>122</v>
      </c>
      <c r="D6" s="51" t="s">
        <v>9</v>
      </c>
      <c r="E6" s="52" t="s">
        <v>10</v>
      </c>
      <c r="F6" s="52" t="s">
        <v>11</v>
      </c>
      <c r="G6" s="52" t="s">
        <v>12</v>
      </c>
    </row>
    <row r="7" spans="1:7" ht="182.25" customHeight="1">
      <c r="A7" s="53">
        <v>1</v>
      </c>
      <c r="B7" s="60" t="s">
        <v>13</v>
      </c>
      <c r="C7" s="67" t="s">
        <v>14</v>
      </c>
      <c r="D7" s="46" t="s">
        <v>15</v>
      </c>
      <c r="E7" s="48">
        <v>1500</v>
      </c>
      <c r="F7" s="48"/>
      <c r="G7" s="48"/>
    </row>
    <row r="8" spans="1:7" ht="43.7">
      <c r="A8" s="53">
        <v>2</v>
      </c>
      <c r="B8" s="47" t="s">
        <v>16</v>
      </c>
      <c r="C8" s="67" t="s">
        <v>17</v>
      </c>
      <c r="D8" s="46" t="s">
        <v>18</v>
      </c>
      <c r="E8" s="48">
        <v>3000</v>
      </c>
      <c r="F8" s="48"/>
      <c r="G8" s="48"/>
    </row>
    <row r="9" spans="1:7" ht="45.75" customHeight="1">
      <c r="A9" s="53">
        <v>3</v>
      </c>
      <c r="B9" s="47" t="s">
        <v>19</v>
      </c>
      <c r="C9" s="67" t="s">
        <v>20</v>
      </c>
      <c r="D9" s="46" t="s">
        <v>21</v>
      </c>
      <c r="E9" s="48">
        <v>100</v>
      </c>
      <c r="F9" s="48"/>
      <c r="G9" s="48"/>
    </row>
    <row r="10" spans="1:7" ht="43.7">
      <c r="A10" s="53">
        <v>4</v>
      </c>
      <c r="B10" s="47" t="s">
        <v>22</v>
      </c>
      <c r="C10" s="67" t="s">
        <v>23</v>
      </c>
      <c r="D10" s="46" t="s">
        <v>21</v>
      </c>
      <c r="E10" s="48">
        <v>50</v>
      </c>
      <c r="F10" s="48"/>
      <c r="G10" s="48"/>
    </row>
    <row r="11" spans="1:7" ht="87.4">
      <c r="A11" s="53">
        <v>5</v>
      </c>
      <c r="B11" s="47" t="s">
        <v>123</v>
      </c>
      <c r="C11" s="67" t="s">
        <v>25</v>
      </c>
      <c r="D11" s="46" t="s">
        <v>15</v>
      </c>
      <c r="E11" s="48">
        <v>200</v>
      </c>
      <c r="F11" s="48"/>
      <c r="G11" s="48"/>
    </row>
    <row r="12" spans="1:7" ht="72.95">
      <c r="A12" s="53">
        <v>6</v>
      </c>
      <c r="B12" s="47" t="s">
        <v>26</v>
      </c>
      <c r="C12" s="67" t="s">
        <v>27</v>
      </c>
      <c r="D12" s="46" t="s">
        <v>15</v>
      </c>
      <c r="E12" s="48">
        <v>200</v>
      </c>
      <c r="F12" s="48"/>
      <c r="G12" s="48"/>
    </row>
    <row r="13" spans="1:7" ht="58.35">
      <c r="A13" s="53">
        <v>7</v>
      </c>
      <c r="B13" s="47" t="s">
        <v>28</v>
      </c>
      <c r="C13" s="67" t="s">
        <v>29</v>
      </c>
      <c r="D13" s="46" t="s">
        <v>15</v>
      </c>
      <c r="E13" s="48">
        <v>120</v>
      </c>
      <c r="F13" s="48"/>
      <c r="G13" s="48"/>
    </row>
    <row r="14" spans="1:7" ht="29.1">
      <c r="A14" s="53">
        <v>8</v>
      </c>
      <c r="B14" s="47" t="s">
        <v>30</v>
      </c>
      <c r="C14" s="67" t="s">
        <v>31</v>
      </c>
      <c r="D14" s="46" t="s">
        <v>15</v>
      </c>
      <c r="E14" s="48">
        <v>100</v>
      </c>
      <c r="F14" s="48"/>
      <c r="G14" s="48"/>
    </row>
    <row r="15" spans="1:7" ht="43.7">
      <c r="A15" s="53">
        <v>9</v>
      </c>
      <c r="B15" s="47" t="s">
        <v>32</v>
      </c>
      <c r="C15" s="67" t="s">
        <v>33</v>
      </c>
      <c r="D15" s="46" t="s">
        <v>34</v>
      </c>
      <c r="E15" s="48">
        <v>10</v>
      </c>
      <c r="F15" s="48"/>
      <c r="G15" s="48"/>
    </row>
    <row r="16" spans="1:7" ht="43.7">
      <c r="A16" s="53">
        <v>10</v>
      </c>
      <c r="B16" s="47" t="s">
        <v>35</v>
      </c>
      <c r="C16" s="67" t="s">
        <v>36</v>
      </c>
      <c r="D16" s="46" t="s">
        <v>34</v>
      </c>
      <c r="E16" s="48">
        <v>10</v>
      </c>
      <c r="F16" s="48"/>
      <c r="G16" s="48"/>
    </row>
    <row r="17" spans="1:7" ht="43.7">
      <c r="A17" s="53">
        <v>11</v>
      </c>
      <c r="B17" s="47" t="s">
        <v>37</v>
      </c>
      <c r="C17" s="67" t="s">
        <v>38</v>
      </c>
      <c r="D17" s="46" t="s">
        <v>34</v>
      </c>
      <c r="E17" s="48">
        <v>10</v>
      </c>
      <c r="F17" s="48"/>
      <c r="G17" s="48"/>
    </row>
    <row r="18" spans="1:7" ht="43.7">
      <c r="A18" s="53">
        <v>12</v>
      </c>
      <c r="B18" s="47" t="s">
        <v>39</v>
      </c>
      <c r="C18" s="67" t="s">
        <v>40</v>
      </c>
      <c r="D18" s="46" t="s">
        <v>34</v>
      </c>
      <c r="E18" s="48">
        <v>10</v>
      </c>
      <c r="F18" s="48"/>
      <c r="G18" s="48"/>
    </row>
    <row r="19" spans="1:7" ht="43.7">
      <c r="A19" s="53">
        <v>13</v>
      </c>
      <c r="B19" s="47" t="s">
        <v>41</v>
      </c>
      <c r="C19" s="67" t="s">
        <v>42</v>
      </c>
      <c r="D19" s="46" t="s">
        <v>34</v>
      </c>
      <c r="E19" s="48">
        <v>10</v>
      </c>
      <c r="F19" s="48"/>
      <c r="G19" s="48"/>
    </row>
    <row r="20" spans="1:7" ht="43.7">
      <c r="A20" s="53">
        <v>14</v>
      </c>
      <c r="B20" s="47" t="s">
        <v>43</v>
      </c>
      <c r="C20" s="67" t="s">
        <v>44</v>
      </c>
      <c r="D20" s="46" t="s">
        <v>34</v>
      </c>
      <c r="E20" s="48">
        <v>10</v>
      </c>
      <c r="F20" s="48"/>
      <c r="G20" s="48"/>
    </row>
    <row r="21" spans="1:7" ht="29.1">
      <c r="A21" s="53">
        <v>15</v>
      </c>
      <c r="B21" s="47" t="s">
        <v>45</v>
      </c>
      <c r="C21" s="67" t="s">
        <v>46</v>
      </c>
      <c r="D21" s="46" t="s">
        <v>47</v>
      </c>
      <c r="E21" s="48">
        <v>10</v>
      </c>
      <c r="F21" s="48"/>
      <c r="G21" s="48"/>
    </row>
    <row r="22" spans="1:7">
      <c r="A22" s="53">
        <v>16</v>
      </c>
      <c r="B22" s="47" t="s">
        <v>48</v>
      </c>
      <c r="C22" s="67" t="s">
        <v>49</v>
      </c>
      <c r="D22" s="46" t="s">
        <v>47</v>
      </c>
      <c r="E22" s="48">
        <v>10</v>
      </c>
      <c r="F22" s="48"/>
      <c r="G22" s="48"/>
    </row>
    <row r="23" spans="1:7" ht="58.35">
      <c r="A23" s="53">
        <v>17</v>
      </c>
      <c r="B23" s="47" t="s">
        <v>50</v>
      </c>
      <c r="C23" s="67" t="s">
        <v>51</v>
      </c>
      <c r="D23" s="46" t="s">
        <v>21</v>
      </c>
      <c r="E23" s="48">
        <v>50</v>
      </c>
      <c r="F23" s="48"/>
      <c r="G23" s="48"/>
    </row>
    <row r="24" spans="1:7" ht="72.95">
      <c r="A24" s="53">
        <v>18</v>
      </c>
      <c r="B24" s="60" t="s">
        <v>52</v>
      </c>
      <c r="C24" s="67" t="s">
        <v>53</v>
      </c>
      <c r="D24" s="46" t="s">
        <v>54</v>
      </c>
      <c r="E24" s="48">
        <v>100</v>
      </c>
      <c r="F24" s="48"/>
      <c r="G24" s="48"/>
    </row>
    <row r="25" spans="1:7" ht="72.95">
      <c r="A25" s="53">
        <v>19</v>
      </c>
      <c r="B25" s="60" t="s">
        <v>55</v>
      </c>
      <c r="C25" s="67" t="s">
        <v>56</v>
      </c>
      <c r="D25" s="46" t="s">
        <v>54</v>
      </c>
      <c r="E25" s="48">
        <v>100</v>
      </c>
      <c r="F25" s="48"/>
      <c r="G25" s="48"/>
    </row>
    <row r="26" spans="1:7" ht="58.35">
      <c r="A26" s="53">
        <v>20</v>
      </c>
      <c r="B26" s="60" t="s">
        <v>57</v>
      </c>
      <c r="C26" s="67" t="s">
        <v>58</v>
      </c>
      <c r="D26" s="46" t="s">
        <v>54</v>
      </c>
      <c r="E26" s="48">
        <v>100</v>
      </c>
      <c r="F26" s="48"/>
      <c r="G26" s="48"/>
    </row>
    <row r="27" spans="1:7" ht="145.69999999999999">
      <c r="A27" s="53">
        <v>21</v>
      </c>
      <c r="B27" s="47" t="s">
        <v>59</v>
      </c>
      <c r="C27" s="67" t="s">
        <v>60</v>
      </c>
      <c r="D27" s="46" t="s">
        <v>61</v>
      </c>
      <c r="E27" s="48">
        <v>200</v>
      </c>
      <c r="F27" s="48"/>
      <c r="G27" s="48"/>
    </row>
    <row r="28" spans="1:7" ht="58.35">
      <c r="A28" s="53">
        <v>22</v>
      </c>
      <c r="B28" s="47" t="s">
        <v>62</v>
      </c>
      <c r="C28" s="67" t="s">
        <v>63</v>
      </c>
      <c r="D28" s="46" t="s">
        <v>64</v>
      </c>
      <c r="E28" s="48">
        <v>50</v>
      </c>
      <c r="F28" s="48"/>
      <c r="G28" s="48"/>
    </row>
    <row r="29" spans="1:7" ht="43.7">
      <c r="A29" s="53">
        <v>23</v>
      </c>
      <c r="B29" s="47" t="s">
        <v>65</v>
      </c>
      <c r="C29" s="67" t="s">
        <v>66</v>
      </c>
      <c r="D29" s="46" t="s">
        <v>47</v>
      </c>
      <c r="E29" s="48">
        <v>10</v>
      </c>
      <c r="F29" s="48"/>
      <c r="G29" s="48"/>
    </row>
    <row r="30" spans="1:7" ht="23.45" customHeight="1">
      <c r="A30" s="53">
        <v>24</v>
      </c>
      <c r="B30" s="60" t="s">
        <v>67</v>
      </c>
      <c r="C30" s="67" t="s">
        <v>68</v>
      </c>
      <c r="D30" s="46" t="s">
        <v>69</v>
      </c>
      <c r="E30" s="48">
        <v>150</v>
      </c>
      <c r="F30" s="48"/>
      <c r="G30" s="48"/>
    </row>
    <row r="31" spans="1:7" ht="48.6" customHeight="1">
      <c r="A31" s="53">
        <v>25</v>
      </c>
      <c r="B31" s="47" t="s">
        <v>70</v>
      </c>
      <c r="C31" s="67" t="s">
        <v>71</v>
      </c>
      <c r="D31" s="46" t="s">
        <v>47</v>
      </c>
      <c r="E31" s="48">
        <v>12</v>
      </c>
      <c r="F31" s="48"/>
      <c r="G31" s="48"/>
    </row>
    <row r="32" spans="1:7" ht="79.900000000000006" customHeight="1">
      <c r="A32" s="53">
        <v>26</v>
      </c>
      <c r="B32" s="60" t="s">
        <v>72</v>
      </c>
      <c r="C32" s="67" t="s">
        <v>73</v>
      </c>
      <c r="D32" s="46" t="s">
        <v>54</v>
      </c>
      <c r="E32" s="48">
        <v>10</v>
      </c>
      <c r="F32" s="48"/>
      <c r="G32" s="48"/>
    </row>
    <row r="33" spans="1:7" ht="48.6" customHeight="1">
      <c r="A33" s="53">
        <v>27</v>
      </c>
      <c r="B33" s="47" t="s">
        <v>74</v>
      </c>
      <c r="C33" s="67" t="s">
        <v>75</v>
      </c>
      <c r="D33" s="46" t="s">
        <v>76</v>
      </c>
      <c r="E33" s="48">
        <v>15</v>
      </c>
      <c r="F33" s="48"/>
      <c r="G33" s="48"/>
    </row>
    <row r="34" spans="1:7" ht="72.95">
      <c r="A34" s="53">
        <v>28</v>
      </c>
      <c r="B34" s="47" t="s">
        <v>77</v>
      </c>
      <c r="C34" s="67" t="s">
        <v>78</v>
      </c>
      <c r="D34" s="46" t="s">
        <v>54</v>
      </c>
      <c r="E34" s="48">
        <v>100</v>
      </c>
      <c r="F34" s="48"/>
      <c r="G34" s="48"/>
    </row>
    <row r="35" spans="1:7" ht="72.599999999999994" customHeight="1">
      <c r="A35" s="53">
        <v>29</v>
      </c>
      <c r="B35" s="47" t="s">
        <v>79</v>
      </c>
      <c r="C35" s="67" t="s">
        <v>80</v>
      </c>
      <c r="D35" s="46" t="s">
        <v>54</v>
      </c>
      <c r="E35" s="48">
        <v>50</v>
      </c>
      <c r="F35" s="48"/>
      <c r="G35" s="48"/>
    </row>
    <row r="36" spans="1:7" ht="58.35">
      <c r="A36" s="53">
        <v>30</v>
      </c>
      <c r="B36" s="47" t="s">
        <v>81</v>
      </c>
      <c r="C36" s="67" t="s">
        <v>82</v>
      </c>
      <c r="D36" s="46" t="s">
        <v>54</v>
      </c>
      <c r="E36" s="48">
        <v>50</v>
      </c>
      <c r="F36" s="48"/>
      <c r="G36" s="48"/>
    </row>
    <row r="37" spans="1:7" ht="48.6" customHeight="1">
      <c r="A37" s="53">
        <v>31</v>
      </c>
      <c r="B37" s="47" t="s">
        <v>83</v>
      </c>
      <c r="C37" s="67" t="s">
        <v>84</v>
      </c>
      <c r="D37" s="46" t="s">
        <v>54</v>
      </c>
      <c r="E37" s="48">
        <v>50</v>
      </c>
      <c r="F37" s="48"/>
      <c r="G37" s="48"/>
    </row>
    <row r="38" spans="1:7" ht="48.6" customHeight="1" thickBot="1">
      <c r="A38" s="122" t="s">
        <v>124</v>
      </c>
      <c r="B38" s="122"/>
      <c r="C38" s="122"/>
      <c r="D38" s="122"/>
      <c r="E38" s="122"/>
      <c r="F38" s="122"/>
      <c r="G38" s="123"/>
    </row>
    <row r="39" spans="1:7" ht="55.9" customHeight="1">
      <c r="A39" s="115" t="s">
        <v>125</v>
      </c>
      <c r="B39" s="116"/>
      <c r="C39" s="116"/>
      <c r="D39" s="116"/>
      <c r="E39" s="116"/>
      <c r="F39" s="116"/>
      <c r="G39" s="117"/>
    </row>
    <row r="40" spans="1:7" ht="66" customHeight="1">
      <c r="A40" s="49" t="s">
        <v>6</v>
      </c>
      <c r="B40" s="50" t="s">
        <v>7</v>
      </c>
      <c r="C40" s="65" t="s">
        <v>122</v>
      </c>
      <c r="D40" s="51" t="s">
        <v>9</v>
      </c>
      <c r="E40" s="52" t="s">
        <v>10</v>
      </c>
      <c r="F40" s="52" t="s">
        <v>11</v>
      </c>
      <c r="G40" s="52" t="s">
        <v>12</v>
      </c>
    </row>
    <row r="41" spans="1:7" ht="215.45" customHeight="1">
      <c r="A41" s="53">
        <v>1</v>
      </c>
      <c r="B41" s="60" t="s">
        <v>13</v>
      </c>
      <c r="C41" s="67" t="s">
        <v>14</v>
      </c>
      <c r="D41" s="46" t="s">
        <v>15</v>
      </c>
      <c r="E41" s="48">
        <v>1500</v>
      </c>
      <c r="F41" s="53"/>
      <c r="G41" s="53"/>
    </row>
    <row r="42" spans="1:7" ht="43.7">
      <c r="A42" s="53">
        <v>2</v>
      </c>
      <c r="B42" s="47" t="s">
        <v>16</v>
      </c>
      <c r="C42" s="67" t="s">
        <v>17</v>
      </c>
      <c r="D42" s="46" t="s">
        <v>18</v>
      </c>
      <c r="E42" s="54">
        <v>3000</v>
      </c>
      <c r="F42" s="53"/>
      <c r="G42" s="53"/>
    </row>
    <row r="43" spans="1:7" ht="43.7">
      <c r="A43" s="53">
        <v>3</v>
      </c>
      <c r="B43" s="47" t="s">
        <v>19</v>
      </c>
      <c r="C43" s="67" t="s">
        <v>20</v>
      </c>
      <c r="D43" s="46" t="s">
        <v>21</v>
      </c>
      <c r="E43" s="54">
        <v>100</v>
      </c>
      <c r="F43" s="53"/>
      <c r="G43" s="53"/>
    </row>
    <row r="44" spans="1:7" ht="43.7">
      <c r="A44" s="53">
        <v>4</v>
      </c>
      <c r="B44" s="47" t="s">
        <v>22</v>
      </c>
      <c r="C44" s="67" t="s">
        <v>23</v>
      </c>
      <c r="D44" s="46" t="s">
        <v>21</v>
      </c>
      <c r="E44" s="54">
        <v>50</v>
      </c>
      <c r="F44" s="53"/>
      <c r="G44" s="53"/>
    </row>
    <row r="45" spans="1:7" ht="87.4">
      <c r="A45" s="53">
        <v>5</v>
      </c>
      <c r="B45" s="47" t="s">
        <v>123</v>
      </c>
      <c r="C45" s="67" t="s">
        <v>25</v>
      </c>
      <c r="D45" s="46" t="s">
        <v>15</v>
      </c>
      <c r="E45" s="54">
        <v>200</v>
      </c>
      <c r="F45" s="53"/>
      <c r="G45" s="53"/>
    </row>
    <row r="46" spans="1:7" ht="72.95">
      <c r="A46" s="53">
        <v>6</v>
      </c>
      <c r="B46" s="47" t="s">
        <v>26</v>
      </c>
      <c r="C46" s="67" t="s">
        <v>27</v>
      </c>
      <c r="D46" s="46" t="s">
        <v>15</v>
      </c>
      <c r="E46" s="54">
        <v>200</v>
      </c>
      <c r="F46" s="53"/>
      <c r="G46" s="53"/>
    </row>
    <row r="47" spans="1:7" ht="58.35">
      <c r="A47" s="53">
        <v>7</v>
      </c>
      <c r="B47" s="47" t="s">
        <v>28</v>
      </c>
      <c r="C47" s="67" t="s">
        <v>29</v>
      </c>
      <c r="D47" s="46" t="s">
        <v>15</v>
      </c>
      <c r="E47" s="55">
        <v>120</v>
      </c>
      <c r="F47" s="53"/>
      <c r="G47" s="53"/>
    </row>
    <row r="48" spans="1:7" ht="29.1">
      <c r="A48" s="53">
        <v>8</v>
      </c>
      <c r="B48" s="47" t="s">
        <v>30</v>
      </c>
      <c r="C48" s="67" t="s">
        <v>31</v>
      </c>
      <c r="D48" s="46" t="s">
        <v>15</v>
      </c>
      <c r="E48" s="56">
        <v>100</v>
      </c>
      <c r="F48" s="53"/>
      <c r="G48" s="53"/>
    </row>
    <row r="49" spans="1:7" ht="43.7">
      <c r="A49" s="53">
        <v>9</v>
      </c>
      <c r="B49" s="47" t="s">
        <v>32</v>
      </c>
      <c r="C49" s="67" t="s">
        <v>33</v>
      </c>
      <c r="D49" s="46" t="s">
        <v>34</v>
      </c>
      <c r="E49" s="56">
        <v>10</v>
      </c>
      <c r="F49" s="53"/>
      <c r="G49" s="53"/>
    </row>
    <row r="50" spans="1:7" ht="43.7">
      <c r="A50" s="53">
        <v>10</v>
      </c>
      <c r="B50" s="47" t="s">
        <v>35</v>
      </c>
      <c r="C50" s="67" t="s">
        <v>36</v>
      </c>
      <c r="D50" s="46" t="s">
        <v>34</v>
      </c>
      <c r="E50" s="56">
        <v>10</v>
      </c>
      <c r="F50" s="53"/>
      <c r="G50" s="53"/>
    </row>
    <row r="51" spans="1:7" ht="43.7">
      <c r="A51" s="53">
        <v>11</v>
      </c>
      <c r="B51" s="47" t="s">
        <v>37</v>
      </c>
      <c r="C51" s="67" t="s">
        <v>38</v>
      </c>
      <c r="D51" s="46" t="s">
        <v>34</v>
      </c>
      <c r="E51" s="56">
        <v>10</v>
      </c>
      <c r="F51" s="53"/>
      <c r="G51" s="53"/>
    </row>
    <row r="52" spans="1:7" ht="43.7">
      <c r="A52" s="53">
        <v>12</v>
      </c>
      <c r="B52" s="47" t="s">
        <v>39</v>
      </c>
      <c r="C52" s="67" t="s">
        <v>40</v>
      </c>
      <c r="D52" s="46" t="s">
        <v>34</v>
      </c>
      <c r="E52" s="56">
        <v>10</v>
      </c>
      <c r="F52" s="53"/>
      <c r="G52" s="53"/>
    </row>
    <row r="53" spans="1:7" ht="43.7">
      <c r="A53" s="53">
        <v>13</v>
      </c>
      <c r="B53" s="47" t="s">
        <v>41</v>
      </c>
      <c r="C53" s="67" t="s">
        <v>42</v>
      </c>
      <c r="D53" s="46" t="s">
        <v>34</v>
      </c>
      <c r="E53" s="56">
        <v>10</v>
      </c>
      <c r="F53" s="53"/>
      <c r="G53" s="53"/>
    </row>
    <row r="54" spans="1:7" ht="43.7">
      <c r="A54" s="53">
        <v>14</v>
      </c>
      <c r="B54" s="47" t="s">
        <v>43</v>
      </c>
      <c r="C54" s="67" t="s">
        <v>44</v>
      </c>
      <c r="D54" s="46" t="s">
        <v>34</v>
      </c>
      <c r="E54" s="56">
        <v>10</v>
      </c>
      <c r="F54" s="53"/>
      <c r="G54" s="53"/>
    </row>
    <row r="55" spans="1:7" ht="29.1">
      <c r="A55" s="53">
        <v>15</v>
      </c>
      <c r="B55" s="47" t="s">
        <v>45</v>
      </c>
      <c r="C55" s="67" t="s">
        <v>46</v>
      </c>
      <c r="D55" s="46" t="s">
        <v>47</v>
      </c>
      <c r="E55" s="56">
        <v>10</v>
      </c>
      <c r="F55" s="53"/>
      <c r="G55" s="53"/>
    </row>
    <row r="56" spans="1:7">
      <c r="A56" s="53">
        <v>16</v>
      </c>
      <c r="B56" s="47" t="s">
        <v>48</v>
      </c>
      <c r="C56" s="67" t="s">
        <v>49</v>
      </c>
      <c r="D56" s="46" t="s">
        <v>47</v>
      </c>
      <c r="E56" s="56">
        <v>10</v>
      </c>
      <c r="F56" s="53"/>
      <c r="G56" s="53"/>
    </row>
    <row r="57" spans="1:7" ht="58.35">
      <c r="A57" s="53">
        <v>17</v>
      </c>
      <c r="B57" s="47" t="s">
        <v>50</v>
      </c>
      <c r="C57" s="67" t="s">
        <v>51</v>
      </c>
      <c r="D57" s="46" t="s">
        <v>47</v>
      </c>
      <c r="E57" s="56">
        <v>15</v>
      </c>
      <c r="F57" s="53"/>
      <c r="G57" s="53"/>
    </row>
    <row r="58" spans="1:7" ht="72.95">
      <c r="A58" s="53">
        <v>18</v>
      </c>
      <c r="B58" s="60" t="s">
        <v>52</v>
      </c>
      <c r="C58" s="67" t="s">
        <v>53</v>
      </c>
      <c r="D58" s="46" t="s">
        <v>54</v>
      </c>
      <c r="E58" s="56">
        <v>100</v>
      </c>
      <c r="F58" s="53"/>
      <c r="G58" s="53"/>
    </row>
    <row r="59" spans="1:7" ht="72.95">
      <c r="A59" s="53">
        <v>19</v>
      </c>
      <c r="B59" s="60" t="s">
        <v>55</v>
      </c>
      <c r="C59" s="67" t="s">
        <v>56</v>
      </c>
      <c r="D59" s="46" t="s">
        <v>54</v>
      </c>
      <c r="E59" s="56">
        <v>100</v>
      </c>
      <c r="F59" s="53"/>
      <c r="G59" s="53"/>
    </row>
    <row r="60" spans="1:7" ht="58.35">
      <c r="A60" s="53">
        <v>20</v>
      </c>
      <c r="B60" s="60" t="s">
        <v>57</v>
      </c>
      <c r="C60" s="67" t="s">
        <v>58</v>
      </c>
      <c r="D60" s="46" t="s">
        <v>54</v>
      </c>
      <c r="E60" s="56">
        <v>100</v>
      </c>
      <c r="F60" s="53"/>
      <c r="G60" s="53"/>
    </row>
    <row r="61" spans="1:7" ht="145.69999999999999">
      <c r="A61" s="53">
        <v>21</v>
      </c>
      <c r="B61" s="47" t="s">
        <v>59</v>
      </c>
      <c r="C61" s="67" t="s">
        <v>60</v>
      </c>
      <c r="D61" s="46" t="s">
        <v>61</v>
      </c>
      <c r="E61" s="56">
        <v>200</v>
      </c>
      <c r="F61" s="53"/>
      <c r="G61" s="53"/>
    </row>
    <row r="62" spans="1:7" ht="58.35">
      <c r="A62" s="53">
        <v>22</v>
      </c>
      <c r="B62" s="47" t="s">
        <v>62</v>
      </c>
      <c r="C62" s="67" t="s">
        <v>63</v>
      </c>
      <c r="D62" s="46" t="s">
        <v>64</v>
      </c>
      <c r="E62" s="56">
        <v>50</v>
      </c>
      <c r="F62" s="53"/>
      <c r="G62" s="53"/>
    </row>
    <row r="63" spans="1:7" ht="43.7">
      <c r="A63" s="53">
        <v>23</v>
      </c>
      <c r="B63" s="47" t="s">
        <v>65</v>
      </c>
      <c r="C63" s="67" t="s">
        <v>66</v>
      </c>
      <c r="D63" s="46" t="s">
        <v>47</v>
      </c>
      <c r="E63" s="56">
        <v>10</v>
      </c>
      <c r="F63" s="53"/>
      <c r="G63" s="53"/>
    </row>
    <row r="64" spans="1:7">
      <c r="A64" s="53">
        <v>24</v>
      </c>
      <c r="B64" s="60" t="s">
        <v>67</v>
      </c>
      <c r="C64" s="67" t="s">
        <v>68</v>
      </c>
      <c r="D64" s="46" t="s">
        <v>69</v>
      </c>
      <c r="E64" s="56">
        <v>150</v>
      </c>
      <c r="F64" s="53"/>
      <c r="G64" s="53"/>
    </row>
    <row r="65" spans="1:7" ht="29.1">
      <c r="A65" s="53">
        <v>25</v>
      </c>
      <c r="B65" s="47" t="s">
        <v>70</v>
      </c>
      <c r="C65" s="67" t="s">
        <v>71</v>
      </c>
      <c r="D65" s="46" t="s">
        <v>47</v>
      </c>
      <c r="E65" s="56">
        <v>12</v>
      </c>
      <c r="F65" s="53"/>
      <c r="G65" s="53"/>
    </row>
    <row r="66" spans="1:7" ht="72.95">
      <c r="A66" s="53">
        <v>26</v>
      </c>
      <c r="B66" s="60" t="s">
        <v>72</v>
      </c>
      <c r="C66" s="67" t="s">
        <v>73</v>
      </c>
      <c r="D66" s="46" t="s">
        <v>54</v>
      </c>
      <c r="E66" s="56">
        <v>15</v>
      </c>
      <c r="F66" s="53"/>
      <c r="G66" s="53"/>
    </row>
    <row r="67" spans="1:7" ht="43.7">
      <c r="A67" s="53">
        <v>27</v>
      </c>
      <c r="B67" s="47" t="s">
        <v>74</v>
      </c>
      <c r="C67" s="67" t="s">
        <v>75</v>
      </c>
      <c r="D67" s="46" t="s">
        <v>76</v>
      </c>
      <c r="E67" s="56">
        <v>15</v>
      </c>
      <c r="F67" s="53"/>
      <c r="G67" s="53"/>
    </row>
    <row r="68" spans="1:7" ht="72.95">
      <c r="A68" s="53">
        <v>28</v>
      </c>
      <c r="B68" s="47" t="s">
        <v>77</v>
      </c>
      <c r="C68" s="67" t="s">
        <v>78</v>
      </c>
      <c r="D68" s="46" t="s">
        <v>54</v>
      </c>
      <c r="E68" s="56">
        <v>100</v>
      </c>
      <c r="F68" s="53"/>
      <c r="G68" s="53"/>
    </row>
    <row r="69" spans="1:7" ht="58.35">
      <c r="A69" s="53">
        <v>29</v>
      </c>
      <c r="B69" s="47" t="s">
        <v>79</v>
      </c>
      <c r="C69" s="67" t="s">
        <v>80</v>
      </c>
      <c r="D69" s="46" t="s">
        <v>54</v>
      </c>
      <c r="E69" s="56">
        <v>50</v>
      </c>
      <c r="F69" s="53"/>
      <c r="G69" s="53"/>
    </row>
    <row r="70" spans="1:7" ht="58.35">
      <c r="A70" s="53">
        <v>30</v>
      </c>
      <c r="B70" s="47" t="s">
        <v>81</v>
      </c>
      <c r="C70" s="67" t="s">
        <v>82</v>
      </c>
      <c r="D70" s="46" t="s">
        <v>54</v>
      </c>
      <c r="E70" s="56">
        <v>50</v>
      </c>
      <c r="F70" s="53"/>
      <c r="G70" s="53"/>
    </row>
    <row r="71" spans="1:7" ht="43.7">
      <c r="A71" s="53">
        <v>31</v>
      </c>
      <c r="B71" s="47" t="s">
        <v>83</v>
      </c>
      <c r="C71" s="67" t="s">
        <v>84</v>
      </c>
      <c r="D71" s="46" t="s">
        <v>54</v>
      </c>
      <c r="E71" s="56">
        <v>50</v>
      </c>
      <c r="F71" s="53"/>
      <c r="G71" s="53"/>
    </row>
    <row r="72" spans="1:7" ht="41.25" customHeight="1" thickBot="1">
      <c r="A72" s="124" t="s">
        <v>126</v>
      </c>
      <c r="B72" s="124"/>
      <c r="C72" s="124"/>
      <c r="D72" s="124"/>
      <c r="E72" s="124"/>
      <c r="F72" s="124"/>
      <c r="G72" s="125"/>
    </row>
    <row r="73" spans="1:7" ht="71.45" customHeight="1">
      <c r="A73" s="115" t="s">
        <v>127</v>
      </c>
      <c r="B73" s="116"/>
      <c r="C73" s="116"/>
      <c r="D73" s="116"/>
      <c r="E73" s="116"/>
      <c r="F73" s="116"/>
      <c r="G73" s="117"/>
    </row>
    <row r="74" spans="1:7" ht="71.45" customHeight="1">
      <c r="A74" s="49" t="s">
        <v>6</v>
      </c>
      <c r="B74" s="50" t="s">
        <v>7</v>
      </c>
      <c r="C74" s="65" t="s">
        <v>122</v>
      </c>
      <c r="D74" s="51" t="s">
        <v>9</v>
      </c>
      <c r="E74" s="52" t="s">
        <v>10</v>
      </c>
      <c r="F74" s="52" t="s">
        <v>11</v>
      </c>
      <c r="G74" s="52" t="s">
        <v>12</v>
      </c>
    </row>
    <row r="75" spans="1:7" ht="174.95">
      <c r="A75" s="53">
        <v>1</v>
      </c>
      <c r="B75" s="60" t="s">
        <v>13</v>
      </c>
      <c r="C75" s="67" t="s">
        <v>14</v>
      </c>
      <c r="D75" s="46" t="s">
        <v>15</v>
      </c>
      <c r="E75" s="48">
        <v>1500</v>
      </c>
      <c r="F75" s="57"/>
      <c r="G75" s="57"/>
    </row>
    <row r="76" spans="1:7" ht="43.7">
      <c r="A76" s="53">
        <v>2</v>
      </c>
      <c r="B76" s="47" t="s">
        <v>16</v>
      </c>
      <c r="C76" s="67" t="s">
        <v>17</v>
      </c>
      <c r="D76" s="46" t="s">
        <v>18</v>
      </c>
      <c r="E76" s="58">
        <v>3000</v>
      </c>
      <c r="F76" s="57"/>
      <c r="G76" s="57"/>
    </row>
    <row r="77" spans="1:7" ht="43.7">
      <c r="A77" s="53">
        <v>3</v>
      </c>
      <c r="B77" s="47" t="s">
        <v>19</v>
      </c>
      <c r="C77" s="67" t="s">
        <v>20</v>
      </c>
      <c r="D77" s="46" t="s">
        <v>21</v>
      </c>
      <c r="E77" s="58">
        <v>100</v>
      </c>
      <c r="F77" s="57"/>
      <c r="G77" s="57"/>
    </row>
    <row r="78" spans="1:7" ht="43.7">
      <c r="A78" s="53">
        <v>4</v>
      </c>
      <c r="B78" s="47" t="s">
        <v>22</v>
      </c>
      <c r="C78" s="67" t="s">
        <v>23</v>
      </c>
      <c r="D78" s="46" t="s">
        <v>21</v>
      </c>
      <c r="E78" s="58">
        <v>50</v>
      </c>
      <c r="F78" s="57"/>
      <c r="G78" s="57"/>
    </row>
    <row r="79" spans="1:7" ht="87.4">
      <c r="A79" s="53">
        <v>5</v>
      </c>
      <c r="B79" s="47" t="s">
        <v>123</v>
      </c>
      <c r="C79" s="67" t="s">
        <v>25</v>
      </c>
      <c r="D79" s="46" t="s">
        <v>15</v>
      </c>
      <c r="E79" s="58">
        <v>200</v>
      </c>
      <c r="F79" s="57"/>
      <c r="G79" s="57"/>
    </row>
    <row r="80" spans="1:7" ht="72.95">
      <c r="A80" s="53">
        <v>6</v>
      </c>
      <c r="B80" s="47" t="s">
        <v>26</v>
      </c>
      <c r="C80" s="67" t="s">
        <v>27</v>
      </c>
      <c r="D80" s="46" t="s">
        <v>15</v>
      </c>
      <c r="E80" s="58">
        <v>200</v>
      </c>
      <c r="F80" s="57"/>
      <c r="G80" s="57"/>
    </row>
    <row r="81" spans="1:7" ht="58.35">
      <c r="A81" s="53">
        <v>7</v>
      </c>
      <c r="B81" s="47" t="s">
        <v>28</v>
      </c>
      <c r="C81" s="67" t="s">
        <v>29</v>
      </c>
      <c r="D81" s="46" t="s">
        <v>15</v>
      </c>
      <c r="E81" s="55">
        <v>120</v>
      </c>
      <c r="F81" s="57"/>
      <c r="G81" s="57"/>
    </row>
    <row r="82" spans="1:7" ht="29.1">
      <c r="A82" s="53">
        <v>8</v>
      </c>
      <c r="B82" s="47" t="s">
        <v>30</v>
      </c>
      <c r="C82" s="67" t="s">
        <v>31</v>
      </c>
      <c r="D82" s="46" t="s">
        <v>15</v>
      </c>
      <c r="E82" s="59">
        <v>100</v>
      </c>
      <c r="F82" s="57"/>
      <c r="G82" s="57"/>
    </row>
    <row r="83" spans="1:7" ht="43.7">
      <c r="A83" s="53">
        <v>9</v>
      </c>
      <c r="B83" s="47" t="s">
        <v>32</v>
      </c>
      <c r="C83" s="67" t="s">
        <v>33</v>
      </c>
      <c r="D83" s="46" t="s">
        <v>34</v>
      </c>
      <c r="E83" s="59">
        <v>10</v>
      </c>
      <c r="F83" s="57"/>
      <c r="G83" s="57"/>
    </row>
    <row r="84" spans="1:7" ht="43.7">
      <c r="A84" s="53">
        <v>10</v>
      </c>
      <c r="B84" s="47" t="s">
        <v>35</v>
      </c>
      <c r="C84" s="67" t="s">
        <v>36</v>
      </c>
      <c r="D84" s="46" t="s">
        <v>34</v>
      </c>
      <c r="E84" s="59">
        <v>10</v>
      </c>
      <c r="F84" s="57"/>
      <c r="G84" s="57"/>
    </row>
    <row r="85" spans="1:7" ht="43.7">
      <c r="A85" s="53">
        <v>11</v>
      </c>
      <c r="B85" s="47" t="s">
        <v>37</v>
      </c>
      <c r="C85" s="67" t="s">
        <v>38</v>
      </c>
      <c r="D85" s="46" t="s">
        <v>34</v>
      </c>
      <c r="E85" s="59">
        <v>10</v>
      </c>
      <c r="F85" s="57"/>
      <c r="G85" s="57"/>
    </row>
    <row r="86" spans="1:7" ht="43.7">
      <c r="A86" s="53">
        <v>12</v>
      </c>
      <c r="B86" s="47" t="s">
        <v>39</v>
      </c>
      <c r="C86" s="67" t="s">
        <v>40</v>
      </c>
      <c r="D86" s="46" t="s">
        <v>34</v>
      </c>
      <c r="E86" s="59">
        <v>10</v>
      </c>
      <c r="F86" s="57"/>
      <c r="G86" s="57"/>
    </row>
    <row r="87" spans="1:7" ht="43.7">
      <c r="A87" s="53">
        <v>13</v>
      </c>
      <c r="B87" s="47" t="s">
        <v>41</v>
      </c>
      <c r="C87" s="67" t="s">
        <v>42</v>
      </c>
      <c r="D87" s="46" t="s">
        <v>34</v>
      </c>
      <c r="E87" s="59">
        <v>10</v>
      </c>
      <c r="F87" s="57"/>
      <c r="G87" s="57"/>
    </row>
    <row r="88" spans="1:7" ht="43.7">
      <c r="A88" s="53">
        <v>14</v>
      </c>
      <c r="B88" s="47" t="s">
        <v>43</v>
      </c>
      <c r="C88" s="67" t="s">
        <v>44</v>
      </c>
      <c r="D88" s="46" t="s">
        <v>34</v>
      </c>
      <c r="E88" s="59">
        <v>10</v>
      </c>
      <c r="F88" s="57"/>
      <c r="G88" s="57"/>
    </row>
    <row r="89" spans="1:7" ht="29.1">
      <c r="A89" s="53">
        <v>15</v>
      </c>
      <c r="B89" s="47" t="s">
        <v>45</v>
      </c>
      <c r="C89" s="67" t="s">
        <v>46</v>
      </c>
      <c r="D89" s="46" t="s">
        <v>47</v>
      </c>
      <c r="E89" s="59">
        <v>10</v>
      </c>
      <c r="F89" s="57"/>
      <c r="G89" s="57"/>
    </row>
    <row r="90" spans="1:7">
      <c r="A90" s="53">
        <v>16</v>
      </c>
      <c r="B90" s="47" t="s">
        <v>48</v>
      </c>
      <c r="C90" s="67" t="s">
        <v>49</v>
      </c>
      <c r="D90" s="46" t="s">
        <v>47</v>
      </c>
      <c r="E90" s="59">
        <v>10</v>
      </c>
      <c r="F90" s="57"/>
      <c r="G90" s="57"/>
    </row>
    <row r="91" spans="1:7" ht="58.35">
      <c r="A91" s="53">
        <v>17</v>
      </c>
      <c r="B91" s="47" t="s">
        <v>50</v>
      </c>
      <c r="C91" s="67" t="s">
        <v>51</v>
      </c>
      <c r="D91" s="46" t="s">
        <v>21</v>
      </c>
      <c r="E91" s="59">
        <v>50</v>
      </c>
      <c r="F91" s="57"/>
      <c r="G91" s="57"/>
    </row>
    <row r="92" spans="1:7" ht="72.95">
      <c r="A92" s="53">
        <v>18</v>
      </c>
      <c r="B92" s="60" t="s">
        <v>52</v>
      </c>
      <c r="C92" s="67" t="s">
        <v>53</v>
      </c>
      <c r="D92" s="46" t="s">
        <v>54</v>
      </c>
      <c r="E92" s="59">
        <v>100</v>
      </c>
      <c r="F92" s="57"/>
      <c r="G92" s="57"/>
    </row>
    <row r="93" spans="1:7" ht="72.95">
      <c r="A93" s="53">
        <v>19</v>
      </c>
      <c r="B93" s="60" t="s">
        <v>55</v>
      </c>
      <c r="C93" s="67" t="s">
        <v>56</v>
      </c>
      <c r="D93" s="46" t="s">
        <v>54</v>
      </c>
      <c r="E93" s="59">
        <v>100</v>
      </c>
      <c r="F93" s="57"/>
      <c r="G93" s="57"/>
    </row>
    <row r="94" spans="1:7" ht="58.35">
      <c r="A94" s="53">
        <v>20</v>
      </c>
      <c r="B94" s="60" t="s">
        <v>57</v>
      </c>
      <c r="C94" s="67" t="s">
        <v>58</v>
      </c>
      <c r="D94" s="46" t="s">
        <v>54</v>
      </c>
      <c r="E94" s="59">
        <v>100</v>
      </c>
      <c r="F94" s="57"/>
      <c r="G94" s="57"/>
    </row>
    <row r="95" spans="1:7" ht="145.69999999999999">
      <c r="A95" s="53">
        <v>21</v>
      </c>
      <c r="B95" s="47" t="s">
        <v>59</v>
      </c>
      <c r="C95" s="67" t="s">
        <v>60</v>
      </c>
      <c r="D95" s="46" t="s">
        <v>61</v>
      </c>
      <c r="E95" s="59">
        <v>200</v>
      </c>
      <c r="F95" s="57"/>
      <c r="G95" s="57"/>
    </row>
    <row r="96" spans="1:7" ht="58.35">
      <c r="A96" s="53">
        <v>22</v>
      </c>
      <c r="B96" s="47" t="s">
        <v>62</v>
      </c>
      <c r="C96" s="67" t="s">
        <v>63</v>
      </c>
      <c r="D96" s="46" t="s">
        <v>64</v>
      </c>
      <c r="E96" s="59">
        <v>50</v>
      </c>
      <c r="F96" s="57"/>
      <c r="G96" s="57"/>
    </row>
    <row r="97" spans="1:7" ht="43.7">
      <c r="A97" s="53">
        <v>23</v>
      </c>
      <c r="B97" s="47" t="s">
        <v>65</v>
      </c>
      <c r="C97" s="67" t="s">
        <v>66</v>
      </c>
      <c r="D97" s="46" t="s">
        <v>47</v>
      </c>
      <c r="E97" s="59">
        <v>10</v>
      </c>
      <c r="F97" s="57"/>
      <c r="G97" s="57"/>
    </row>
    <row r="98" spans="1:7">
      <c r="A98" s="53">
        <v>24</v>
      </c>
      <c r="B98" s="60" t="s">
        <v>67</v>
      </c>
      <c r="C98" s="67" t="s">
        <v>68</v>
      </c>
      <c r="D98" s="46" t="s">
        <v>69</v>
      </c>
      <c r="E98" s="59">
        <v>150</v>
      </c>
      <c r="F98" s="57"/>
      <c r="G98" s="57"/>
    </row>
    <row r="99" spans="1:7" ht="29.1">
      <c r="A99" s="53">
        <v>25</v>
      </c>
      <c r="B99" s="47" t="s">
        <v>70</v>
      </c>
      <c r="C99" s="67" t="s">
        <v>71</v>
      </c>
      <c r="D99" s="46" t="s">
        <v>47</v>
      </c>
      <c r="E99" s="59">
        <v>12</v>
      </c>
      <c r="F99" s="57"/>
      <c r="G99" s="57"/>
    </row>
    <row r="100" spans="1:7" ht="72.95">
      <c r="A100" s="53">
        <v>26</v>
      </c>
      <c r="B100" s="60" t="s">
        <v>72</v>
      </c>
      <c r="C100" s="67" t="s">
        <v>73</v>
      </c>
      <c r="D100" s="46" t="s">
        <v>54</v>
      </c>
      <c r="E100" s="59">
        <v>15</v>
      </c>
      <c r="F100" s="57"/>
      <c r="G100" s="57"/>
    </row>
    <row r="101" spans="1:7" ht="43.7">
      <c r="A101" s="53">
        <v>27</v>
      </c>
      <c r="B101" s="47" t="s">
        <v>74</v>
      </c>
      <c r="C101" s="67" t="s">
        <v>75</v>
      </c>
      <c r="D101" s="46" t="s">
        <v>76</v>
      </c>
      <c r="E101" s="59">
        <v>15</v>
      </c>
      <c r="F101" s="57"/>
      <c r="G101" s="57"/>
    </row>
    <row r="102" spans="1:7" ht="72.95">
      <c r="A102" s="53">
        <v>28</v>
      </c>
      <c r="B102" s="47" t="s">
        <v>77</v>
      </c>
      <c r="C102" s="67" t="s">
        <v>78</v>
      </c>
      <c r="D102" s="46" t="s">
        <v>54</v>
      </c>
      <c r="E102" s="59">
        <v>100</v>
      </c>
      <c r="F102" s="57"/>
      <c r="G102" s="57"/>
    </row>
    <row r="103" spans="1:7" ht="58.35">
      <c r="A103" s="53">
        <v>29</v>
      </c>
      <c r="B103" s="47" t="s">
        <v>79</v>
      </c>
      <c r="C103" s="67" t="s">
        <v>80</v>
      </c>
      <c r="D103" s="46" t="s">
        <v>54</v>
      </c>
      <c r="E103" s="59">
        <v>50</v>
      </c>
      <c r="F103" s="57"/>
      <c r="G103" s="57"/>
    </row>
    <row r="104" spans="1:7" ht="58.35">
      <c r="A104" s="53">
        <v>30</v>
      </c>
      <c r="B104" s="47" t="s">
        <v>81</v>
      </c>
      <c r="C104" s="67" t="s">
        <v>82</v>
      </c>
      <c r="D104" s="46" t="s">
        <v>54</v>
      </c>
      <c r="E104" s="59">
        <v>50</v>
      </c>
      <c r="F104" s="57"/>
      <c r="G104" s="57"/>
    </row>
    <row r="105" spans="1:7" ht="43.7">
      <c r="A105" s="53">
        <v>31</v>
      </c>
      <c r="B105" s="47" t="s">
        <v>83</v>
      </c>
      <c r="C105" s="67" t="s">
        <v>84</v>
      </c>
      <c r="D105" s="46" t="s">
        <v>54</v>
      </c>
      <c r="E105" s="59">
        <v>50</v>
      </c>
      <c r="F105" s="57"/>
      <c r="G105" s="57"/>
    </row>
    <row r="106" spans="1:7" ht="18.95" thickBot="1">
      <c r="A106" s="77" t="s">
        <v>93</v>
      </c>
      <c r="B106" s="78"/>
      <c r="C106" s="78"/>
      <c r="D106" s="78"/>
      <c r="E106" s="79"/>
      <c r="F106" s="80" t="s">
        <v>94</v>
      </c>
      <c r="G106" s="81"/>
    </row>
    <row r="107" spans="1:7" ht="38.65">
      <c r="A107" s="98" t="s">
        <v>95</v>
      </c>
      <c r="B107" s="99"/>
      <c r="C107" s="100" t="s">
        <v>96</v>
      </c>
      <c r="D107" s="101"/>
      <c r="E107" s="101"/>
      <c r="F107" s="61" t="s">
        <v>97</v>
      </c>
      <c r="G107" s="62"/>
    </row>
    <row r="108" spans="1:7" ht="25.7">
      <c r="A108" s="102" t="s">
        <v>98</v>
      </c>
      <c r="B108" s="103"/>
      <c r="C108" s="104" t="s">
        <v>99</v>
      </c>
      <c r="D108" s="105"/>
      <c r="E108" s="105" t="s">
        <v>100</v>
      </c>
      <c r="F108" s="61" t="s">
        <v>101</v>
      </c>
      <c r="G108" s="62"/>
    </row>
    <row r="109" spans="1:7" ht="25.7">
      <c r="A109" s="102" t="s">
        <v>102</v>
      </c>
      <c r="B109" s="103"/>
      <c r="C109" s="104" t="s">
        <v>103</v>
      </c>
      <c r="D109" s="105"/>
      <c r="E109" s="105"/>
      <c r="F109" s="61" t="s">
        <v>104</v>
      </c>
      <c r="G109" s="62"/>
    </row>
    <row r="110" spans="1:7" ht="25.7">
      <c r="A110" s="102" t="s">
        <v>105</v>
      </c>
      <c r="B110" s="103"/>
      <c r="C110" s="104" t="s">
        <v>106</v>
      </c>
      <c r="D110" s="105"/>
      <c r="E110" s="105">
        <v>30</v>
      </c>
      <c r="F110" s="61" t="s">
        <v>107</v>
      </c>
      <c r="G110" s="62"/>
    </row>
    <row r="111" spans="1:7" ht="25.7">
      <c r="A111" s="102" t="s">
        <v>108</v>
      </c>
      <c r="B111" s="103"/>
      <c r="C111" s="104" t="s">
        <v>109</v>
      </c>
      <c r="D111" s="105"/>
      <c r="E111" s="105" t="s">
        <v>110</v>
      </c>
      <c r="F111" s="61" t="s">
        <v>111</v>
      </c>
      <c r="G111" s="62"/>
    </row>
    <row r="112" spans="1:7" ht="25.7">
      <c r="A112" s="106" t="s">
        <v>128</v>
      </c>
      <c r="B112" s="107"/>
      <c r="C112" s="107"/>
      <c r="D112" s="107"/>
      <c r="E112" s="107"/>
      <c r="F112" s="61" t="s">
        <v>113</v>
      </c>
      <c r="G112" s="63"/>
    </row>
    <row r="113" spans="1:7" ht="38.65">
      <c r="A113" s="108"/>
      <c r="B113" s="109"/>
      <c r="C113" s="109"/>
      <c r="D113" s="109"/>
      <c r="E113" s="109"/>
      <c r="F113" s="61" t="s">
        <v>114</v>
      </c>
      <c r="G113" s="63"/>
    </row>
    <row r="114" spans="1:7" ht="25.7">
      <c r="A114" s="108"/>
      <c r="B114" s="109"/>
      <c r="C114" s="109"/>
      <c r="D114" s="109"/>
      <c r="E114" s="109"/>
      <c r="F114" s="61" t="s">
        <v>115</v>
      </c>
      <c r="G114" s="63"/>
    </row>
    <row r="115" spans="1:7" ht="25.7">
      <c r="A115" s="108"/>
      <c r="B115" s="109"/>
      <c r="C115" s="109"/>
      <c r="D115" s="109"/>
      <c r="E115" s="109"/>
      <c r="F115" s="61" t="s">
        <v>116</v>
      </c>
      <c r="G115" s="63"/>
    </row>
    <row r="116" spans="1:7" ht="25.7">
      <c r="A116" s="108"/>
      <c r="B116" s="109"/>
      <c r="C116" s="109"/>
      <c r="D116" s="109"/>
      <c r="E116" s="109"/>
      <c r="F116" s="61" t="s">
        <v>117</v>
      </c>
      <c r="G116" s="63"/>
    </row>
    <row r="117" spans="1:7" ht="15" thickBot="1">
      <c r="A117" s="110"/>
      <c r="B117" s="111"/>
      <c r="C117" s="111"/>
      <c r="D117" s="111"/>
      <c r="E117" s="111"/>
      <c r="F117" s="61" t="s">
        <v>118</v>
      </c>
      <c r="G117" s="63"/>
    </row>
  </sheetData>
  <protectedRanges>
    <protectedRange sqref="A1" name="Område1"/>
    <protectedRange sqref="C107:D107 C108:E111 G107:G117" name="Område1_1"/>
    <protectedRange sqref="A112" name="Område1_1_1"/>
  </protectedRanges>
  <mergeCells count="24">
    <mergeCell ref="A112:E117"/>
    <mergeCell ref="A109:B109"/>
    <mergeCell ref="C109:E109"/>
    <mergeCell ref="A110:B110"/>
    <mergeCell ref="C110:E110"/>
    <mergeCell ref="A111:B111"/>
    <mergeCell ref="C111:E111"/>
    <mergeCell ref="A106:E106"/>
    <mergeCell ref="F106:G106"/>
    <mergeCell ref="A107:B107"/>
    <mergeCell ref="C107:E107"/>
    <mergeCell ref="A108:B108"/>
    <mergeCell ref="C108:E108"/>
    <mergeCell ref="A1:B2"/>
    <mergeCell ref="C1:G1"/>
    <mergeCell ref="C2:G2"/>
    <mergeCell ref="A73:G73"/>
    <mergeCell ref="A4:G4"/>
    <mergeCell ref="A5:E5"/>
    <mergeCell ref="F5:G5"/>
    <mergeCell ref="A39:G39"/>
    <mergeCell ref="A3:G3"/>
    <mergeCell ref="A38:G38"/>
    <mergeCell ref="A72:G72"/>
  </mergeCells>
  <pageMargins left="0.7" right="0.7" top="0.75" bottom="0.75" header="0.3" footer="0.3"/>
  <pageSetup scale="6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30"/>
  <sheetViews>
    <sheetView zoomScale="85" zoomScaleNormal="85" workbookViewId="0">
      <selection activeCell="E38" sqref="E38"/>
    </sheetView>
  </sheetViews>
  <sheetFormatPr defaultRowHeight="14.65"/>
  <cols>
    <col min="1" max="1" width="5" customWidth="1"/>
    <col min="2" max="2" width="7.28515625" customWidth="1"/>
    <col min="3" max="3" width="5.7109375" customWidth="1"/>
    <col min="4" max="4" width="4.42578125" customWidth="1"/>
    <col min="5" max="5" width="38" customWidth="1"/>
    <col min="6" max="6" width="12.28515625" bestFit="1" customWidth="1"/>
    <col min="7" max="7" width="5.28515625" style="1" customWidth="1"/>
    <col min="8" max="8" width="9.28515625" bestFit="1" customWidth="1"/>
    <col min="9" max="9" width="15.28515625" bestFit="1" customWidth="1"/>
    <col min="10" max="10" width="17.28515625" customWidth="1"/>
    <col min="13" max="14" width="10.5703125" bestFit="1" customWidth="1"/>
  </cols>
  <sheetData>
    <row r="1" spans="1:18" ht="20.65" thickBot="1">
      <c r="A1" s="129" t="s">
        <v>129</v>
      </c>
      <c r="B1" s="129"/>
      <c r="C1" s="129"/>
      <c r="D1" s="129"/>
      <c r="E1" s="129"/>
      <c r="F1" s="129"/>
      <c r="G1" s="129"/>
      <c r="H1" s="129"/>
      <c r="I1" s="129"/>
      <c r="J1" s="129"/>
    </row>
    <row r="2" spans="1:18">
      <c r="A2" s="130" t="s">
        <v>130</v>
      </c>
      <c r="B2" s="130" t="s">
        <v>131</v>
      </c>
      <c r="C2" s="132" t="s">
        <v>132</v>
      </c>
      <c r="D2" s="4" t="s">
        <v>133</v>
      </c>
      <c r="E2" s="130" t="s">
        <v>134</v>
      </c>
      <c r="F2" s="130" t="s">
        <v>135</v>
      </c>
      <c r="G2" s="134" t="s">
        <v>9</v>
      </c>
      <c r="H2" s="5" t="s">
        <v>136</v>
      </c>
      <c r="I2" s="5" t="s">
        <v>137</v>
      </c>
      <c r="J2" s="136" t="s">
        <v>138</v>
      </c>
    </row>
    <row r="3" spans="1:18" ht="25.35" thickBot="1">
      <c r="A3" s="131"/>
      <c r="B3" s="131"/>
      <c r="C3" s="133"/>
      <c r="D3" s="6" t="s">
        <v>139</v>
      </c>
      <c r="E3" s="131"/>
      <c r="F3" s="131"/>
      <c r="G3" s="135"/>
      <c r="H3" s="7" t="s">
        <v>140</v>
      </c>
      <c r="I3" s="7" t="s">
        <v>140</v>
      </c>
      <c r="J3" s="137"/>
    </row>
    <row r="4" spans="1:18" ht="18">
      <c r="A4" s="8" t="s">
        <v>141</v>
      </c>
      <c r="B4" s="9">
        <v>1</v>
      </c>
      <c r="C4" s="10"/>
      <c r="D4" s="10"/>
      <c r="E4" s="10" t="s">
        <v>142</v>
      </c>
      <c r="F4" s="11">
        <v>7200</v>
      </c>
      <c r="G4" s="12" t="s">
        <v>143</v>
      </c>
      <c r="H4" s="13">
        <f>I4/F4</f>
        <v>1174.5825</v>
      </c>
      <c r="I4" s="13">
        <f>(I5+I6+I7+I8+I9)</f>
        <v>8456994</v>
      </c>
      <c r="J4" s="13"/>
    </row>
    <row r="5" spans="1:18">
      <c r="A5" s="19"/>
      <c r="B5" s="20">
        <v>2.0099999999999998</v>
      </c>
      <c r="C5" s="20">
        <v>1</v>
      </c>
      <c r="D5" s="20"/>
      <c r="E5" s="42" t="s">
        <v>144</v>
      </c>
      <c r="F5" s="21">
        <f>(C5*F4)</f>
        <v>7200</v>
      </c>
      <c r="G5" s="22" t="s">
        <v>145</v>
      </c>
      <c r="H5" s="21">
        <v>910</v>
      </c>
      <c r="I5" s="21">
        <f t="shared" ref="I5:I9" si="0">F5*H5</f>
        <v>6552000</v>
      </c>
      <c r="J5" s="20"/>
    </row>
    <row r="6" spans="1:18">
      <c r="A6" s="19"/>
      <c r="B6" s="20">
        <v>2.02</v>
      </c>
      <c r="C6" s="20">
        <f>0.35*1.11</f>
        <v>0.38850000000000001</v>
      </c>
      <c r="D6" s="20"/>
      <c r="E6" s="20" t="s">
        <v>146</v>
      </c>
      <c r="F6" s="23">
        <f>(C6*F4)</f>
        <v>2797.2000000000003</v>
      </c>
      <c r="G6" s="22" t="s">
        <v>145</v>
      </c>
      <c r="H6" s="21">
        <v>645</v>
      </c>
      <c r="I6" s="21">
        <f t="shared" si="0"/>
        <v>1804194.0000000002</v>
      </c>
      <c r="J6" s="20"/>
    </row>
    <row r="7" spans="1:18">
      <c r="A7" s="19"/>
      <c r="B7" s="20">
        <v>2.0299999999999998</v>
      </c>
      <c r="C7" s="20">
        <v>87.5</v>
      </c>
      <c r="D7" s="20"/>
      <c r="E7" s="20" t="s">
        <v>147</v>
      </c>
      <c r="F7" s="21">
        <f>(C7*F4)/50</f>
        <v>12600</v>
      </c>
      <c r="G7" s="22" t="s">
        <v>148</v>
      </c>
      <c r="H7" s="21">
        <v>8</v>
      </c>
      <c r="I7" s="21">
        <f t="shared" si="0"/>
        <v>100800</v>
      </c>
      <c r="J7" s="20"/>
    </row>
    <row r="8" spans="1:18">
      <c r="A8" s="19"/>
      <c r="B8" s="20">
        <v>2.04</v>
      </c>
      <c r="C8" s="20">
        <v>0.8</v>
      </c>
      <c r="D8" s="20"/>
      <c r="E8" s="20" t="s">
        <v>149</v>
      </c>
      <c r="F8" s="21">
        <f>(F4*C8)</f>
        <v>5760</v>
      </c>
      <c r="G8" s="22" t="s">
        <v>150</v>
      </c>
      <c r="H8" s="21">
        <v>0</v>
      </c>
      <c r="I8" s="21">
        <f t="shared" si="0"/>
        <v>0</v>
      </c>
      <c r="J8" s="20"/>
      <c r="M8" s="14">
        <f>F8/26</f>
        <v>221.53846153846155</v>
      </c>
    </row>
    <row r="9" spans="1:18">
      <c r="A9" s="24"/>
      <c r="B9" s="20">
        <v>2.0499999999999998</v>
      </c>
      <c r="C9" s="20">
        <v>1.5</v>
      </c>
      <c r="D9" s="20"/>
      <c r="E9" s="20" t="s">
        <v>151</v>
      </c>
      <c r="F9" s="21">
        <f>(F4*C9)</f>
        <v>10800</v>
      </c>
      <c r="G9" s="22" t="s">
        <v>150</v>
      </c>
      <c r="H9" s="21">
        <v>0</v>
      </c>
      <c r="I9" s="21">
        <f t="shared" si="0"/>
        <v>0</v>
      </c>
      <c r="J9" s="20"/>
      <c r="Q9">
        <f>600*1.2*1</f>
        <v>720</v>
      </c>
      <c r="R9">
        <f>Q9*10</f>
        <v>7200</v>
      </c>
    </row>
    <row r="10" spans="1:18" ht="15" thickBot="1">
      <c r="A10" s="15" t="s">
        <v>152</v>
      </c>
      <c r="B10" s="16"/>
      <c r="C10" s="25"/>
      <c r="D10" s="25"/>
      <c r="E10" s="26"/>
      <c r="F10" s="27"/>
      <c r="G10" s="28"/>
      <c r="H10" s="27"/>
      <c r="I10" s="27"/>
      <c r="J10" s="29"/>
      <c r="Q10">
        <f>2.2*0.05*600*10</f>
        <v>660.00000000000011</v>
      </c>
    </row>
    <row r="11" spans="1:18" ht="18">
      <c r="A11" s="8" t="s">
        <v>153</v>
      </c>
      <c r="B11" s="9">
        <v>2</v>
      </c>
      <c r="C11" s="10"/>
      <c r="D11" s="10"/>
      <c r="E11" s="10" t="s">
        <v>154</v>
      </c>
      <c r="F11" s="11">
        <v>620</v>
      </c>
      <c r="G11" s="12" t="s">
        <v>143</v>
      </c>
      <c r="H11" s="13">
        <f>(I11/F11)</f>
        <v>2622.4</v>
      </c>
      <c r="I11" s="13">
        <f>SUM(I12:I15)</f>
        <v>1625888</v>
      </c>
      <c r="J11" s="13"/>
      <c r="Q11">
        <f>2*6000</f>
        <v>12000</v>
      </c>
    </row>
    <row r="12" spans="1:18">
      <c r="A12" s="19"/>
      <c r="B12" s="20">
        <v>3.01</v>
      </c>
      <c r="C12" s="20">
        <v>1.1000000000000001</v>
      </c>
      <c r="D12" s="20"/>
      <c r="E12" s="20" t="s">
        <v>155</v>
      </c>
      <c r="F12" s="21">
        <f>F11*C12</f>
        <v>682</v>
      </c>
      <c r="G12" s="22" t="s">
        <v>145</v>
      </c>
      <c r="H12" s="21">
        <v>645</v>
      </c>
      <c r="I12" s="21">
        <f>F12*H12</f>
        <v>439890</v>
      </c>
      <c r="J12" s="20"/>
    </row>
    <row r="13" spans="1:18">
      <c r="A13" s="19"/>
      <c r="B13" s="20">
        <v>3.02</v>
      </c>
      <c r="C13" s="20">
        <v>280</v>
      </c>
      <c r="D13" s="20"/>
      <c r="E13" s="20" t="s">
        <v>147</v>
      </c>
      <c r="F13" s="21">
        <f>(C13*F11)/50</f>
        <v>3472</v>
      </c>
      <c r="G13" s="22" t="s">
        <v>148</v>
      </c>
      <c r="H13" s="21">
        <v>8</v>
      </c>
      <c r="I13" s="21">
        <f>F13*H13</f>
        <v>27776</v>
      </c>
      <c r="J13" s="20"/>
    </row>
    <row r="14" spans="1:18">
      <c r="A14" s="19"/>
      <c r="B14" s="20">
        <v>3.03</v>
      </c>
      <c r="C14" s="20">
        <v>0.65</v>
      </c>
      <c r="D14" s="20"/>
      <c r="E14" s="20" t="s">
        <v>149</v>
      </c>
      <c r="F14" s="21">
        <f>(C14*F11)</f>
        <v>403</v>
      </c>
      <c r="G14" s="22" t="s">
        <v>150</v>
      </c>
      <c r="H14" s="21">
        <v>849</v>
      </c>
      <c r="I14" s="21">
        <f>F14*H14</f>
        <v>342147</v>
      </c>
      <c r="J14" s="20"/>
    </row>
    <row r="15" spans="1:18">
      <c r="A15" s="19"/>
      <c r="B15" s="20">
        <v>3.04</v>
      </c>
      <c r="C15" s="20">
        <v>3.25</v>
      </c>
      <c r="D15" s="20"/>
      <c r="E15" s="20" t="s">
        <v>151</v>
      </c>
      <c r="F15" s="21">
        <f>(C15*F11)</f>
        <v>2015</v>
      </c>
      <c r="G15" s="22" t="s">
        <v>150</v>
      </c>
      <c r="H15" s="21">
        <v>405</v>
      </c>
      <c r="I15" s="21">
        <f>F15*H15</f>
        <v>816075</v>
      </c>
      <c r="J15" s="20"/>
    </row>
    <row r="16" spans="1:18" ht="15" thickBot="1">
      <c r="A16" s="15" t="s">
        <v>156</v>
      </c>
      <c r="B16" s="16"/>
      <c r="C16" s="16"/>
      <c r="D16" s="16"/>
      <c r="E16" s="16"/>
      <c r="F16" s="17"/>
      <c r="G16" s="30"/>
      <c r="H16" s="17"/>
      <c r="I16" s="17"/>
      <c r="J16" s="18"/>
    </row>
    <row r="17" spans="1:13" ht="15" thickBot="1">
      <c r="A17" s="15" t="s">
        <v>157</v>
      </c>
      <c r="B17" s="16"/>
      <c r="C17" s="16"/>
      <c r="D17" s="16"/>
      <c r="E17" s="16"/>
      <c r="F17" s="17"/>
      <c r="G17" s="30"/>
      <c r="H17" s="17"/>
      <c r="I17" s="17"/>
      <c r="J17" s="18"/>
    </row>
    <row r="18" spans="1:13" ht="18">
      <c r="A18" s="8" t="s">
        <v>158</v>
      </c>
      <c r="B18" s="9">
        <v>3</v>
      </c>
      <c r="C18" s="10"/>
      <c r="D18" s="10"/>
      <c r="E18" s="10" t="s">
        <v>159</v>
      </c>
      <c r="F18" s="13">
        <v>12000</v>
      </c>
      <c r="G18" s="12" t="s">
        <v>160</v>
      </c>
      <c r="H18" s="13">
        <f>(I18/F18)</f>
        <v>15.475</v>
      </c>
      <c r="I18" s="13">
        <f>SUM(I19:I22)</f>
        <v>185700</v>
      </c>
      <c r="J18" s="13"/>
    </row>
    <row r="19" spans="1:13">
      <c r="A19" s="19"/>
      <c r="B19" s="20">
        <v>4.01</v>
      </c>
      <c r="C19" s="20">
        <v>2.3E-2</v>
      </c>
      <c r="D19" s="20"/>
      <c r="E19" s="20" t="s">
        <v>161</v>
      </c>
      <c r="F19" s="31">
        <f>(C19*F18)</f>
        <v>276</v>
      </c>
      <c r="G19" s="22" t="s">
        <v>145</v>
      </c>
      <c r="H19" s="21">
        <v>645</v>
      </c>
      <c r="I19" s="21">
        <f>F19*H19</f>
        <v>178020</v>
      </c>
      <c r="J19" s="20"/>
      <c r="M19" t="s">
        <v>162</v>
      </c>
    </row>
    <row r="20" spans="1:13">
      <c r="A20" s="19"/>
      <c r="B20" s="20">
        <v>4.0199999999999996</v>
      </c>
      <c r="C20" s="20">
        <v>4</v>
      </c>
      <c r="D20" s="20"/>
      <c r="E20" s="20" t="s">
        <v>147</v>
      </c>
      <c r="F20" s="21">
        <f>F18*C20/50</f>
        <v>960</v>
      </c>
      <c r="G20" s="22" t="s">
        <v>148</v>
      </c>
      <c r="H20" s="21">
        <v>8</v>
      </c>
      <c r="I20" s="21">
        <f>F20*H20</f>
        <v>7680</v>
      </c>
      <c r="J20" s="20"/>
    </row>
    <row r="21" spans="1:13">
      <c r="A21" s="19"/>
      <c r="B21" s="20">
        <v>4.03</v>
      </c>
      <c r="C21" s="20">
        <v>0.17</v>
      </c>
      <c r="D21" s="20"/>
      <c r="E21" s="20" t="s">
        <v>149</v>
      </c>
      <c r="F21" s="21">
        <f>F18*C21</f>
        <v>2040.0000000000002</v>
      </c>
      <c r="G21" s="22" t="s">
        <v>150</v>
      </c>
      <c r="H21" s="21">
        <v>0</v>
      </c>
      <c r="I21" s="21">
        <f>F21*H21</f>
        <v>0</v>
      </c>
      <c r="J21" s="20"/>
    </row>
    <row r="22" spans="1:13">
      <c r="A22" s="19"/>
      <c r="B22" s="20">
        <v>4.04</v>
      </c>
      <c r="C22" s="20">
        <v>0.05</v>
      </c>
      <c r="D22" s="20"/>
      <c r="E22" s="20" t="s">
        <v>151</v>
      </c>
      <c r="F22" s="21">
        <f>F18*C22</f>
        <v>600</v>
      </c>
      <c r="G22" s="22" t="s">
        <v>150</v>
      </c>
      <c r="H22" s="21">
        <v>0</v>
      </c>
      <c r="I22" s="21">
        <f>F22*H22</f>
        <v>0</v>
      </c>
      <c r="J22" s="20"/>
    </row>
    <row r="23" spans="1:13" ht="15" thickBot="1">
      <c r="A23" s="15" t="s">
        <v>163</v>
      </c>
      <c r="B23" s="16"/>
      <c r="C23" s="16"/>
      <c r="D23" s="16"/>
      <c r="E23" s="16"/>
      <c r="F23" s="17"/>
      <c r="G23" s="30"/>
      <c r="H23" s="17"/>
      <c r="I23" s="17"/>
      <c r="J23" s="18"/>
    </row>
    <row r="24" spans="1:13" ht="15.95" thickBot="1">
      <c r="A24" s="126" t="s">
        <v>164</v>
      </c>
      <c r="B24" s="127"/>
      <c r="C24" s="127"/>
      <c r="D24" s="127"/>
      <c r="E24" s="128"/>
      <c r="F24" s="32"/>
      <c r="G24" s="33"/>
      <c r="H24" s="34"/>
      <c r="I24" s="35">
        <f>I4+I11+I18</f>
        <v>10268582</v>
      </c>
      <c r="J24" s="35">
        <f>I24/78</f>
        <v>131648.48717948719</v>
      </c>
    </row>
    <row r="25" spans="1:13" ht="15.4">
      <c r="A25" s="36"/>
      <c r="B25" s="36"/>
      <c r="C25" s="36"/>
      <c r="D25" s="36"/>
      <c r="E25" s="36"/>
      <c r="F25" s="37"/>
      <c r="G25" s="3"/>
      <c r="H25" s="2"/>
      <c r="I25" s="38" t="s">
        <v>162</v>
      </c>
      <c r="J25" s="39"/>
    </row>
    <row r="26" spans="1:13">
      <c r="A26" t="s">
        <v>165</v>
      </c>
      <c r="E26" s="40"/>
      <c r="F26" s="41"/>
    </row>
    <row r="27" spans="1:13">
      <c r="E27" t="s">
        <v>166</v>
      </c>
      <c r="F27" s="41" t="s">
        <v>21</v>
      </c>
      <c r="I27" s="43">
        <f>F7+F13+F20</f>
        <v>17032</v>
      </c>
    </row>
    <row r="28" spans="1:13">
      <c r="E28" t="s">
        <v>167</v>
      </c>
      <c r="F28" s="41" t="s">
        <v>168</v>
      </c>
      <c r="I28" s="43">
        <f>F6+F12</f>
        <v>3479.2000000000003</v>
      </c>
    </row>
    <row r="29" spans="1:13">
      <c r="E29" s="40" t="s">
        <v>169</v>
      </c>
      <c r="F29" s="41" t="s">
        <v>168</v>
      </c>
      <c r="I29" s="44">
        <f>F19</f>
        <v>276</v>
      </c>
    </row>
    <row r="30" spans="1:13">
      <c r="E30" s="40" t="s">
        <v>170</v>
      </c>
      <c r="F30" s="41" t="s">
        <v>168</v>
      </c>
      <c r="I30" s="43">
        <f>F5</f>
        <v>7200</v>
      </c>
    </row>
  </sheetData>
  <mergeCells count="9">
    <mergeCell ref="A24:E24"/>
    <mergeCell ref="A1:J1"/>
    <mergeCell ref="A2:A3"/>
    <mergeCell ref="B2:B3"/>
    <mergeCell ref="C2:C3"/>
    <mergeCell ref="E2:E3"/>
    <mergeCell ref="F2:F3"/>
    <mergeCell ref="G2:G3"/>
    <mergeCell ref="J2:J3"/>
  </mergeCells>
  <pageMargins left="0" right="0" top="0.75" bottom="0.75" header="0.3" footer="0.3"/>
  <pageSetup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5:N11"/>
  <sheetViews>
    <sheetView workbookViewId="0">
      <selection activeCell="D12" sqref="D12"/>
    </sheetView>
  </sheetViews>
  <sheetFormatPr defaultRowHeight="14.65"/>
  <cols>
    <col min="1" max="1" width="20.5703125" customWidth="1"/>
  </cols>
  <sheetData>
    <row r="5" spans="1:14">
      <c r="A5" t="s">
        <v>171</v>
      </c>
      <c r="B5">
        <v>5000</v>
      </c>
    </row>
    <row r="6" spans="1:14">
      <c r="B6" t="s">
        <v>172</v>
      </c>
      <c r="C6">
        <v>1</v>
      </c>
      <c r="D6">
        <f>B$5*C6</f>
        <v>5000</v>
      </c>
    </row>
    <row r="7" spans="1:14">
      <c r="B7" t="s">
        <v>173</v>
      </c>
      <c r="C7">
        <v>1.3</v>
      </c>
      <c r="D7">
        <f t="shared" ref="D7:D8" si="0">B$5*C7</f>
        <v>6500</v>
      </c>
    </row>
    <row r="8" spans="1:14">
      <c r="B8" t="s">
        <v>174</v>
      </c>
      <c r="C8">
        <f>0.3*1.52</f>
        <v>0.45599999999999996</v>
      </c>
      <c r="D8">
        <f t="shared" si="0"/>
        <v>2280</v>
      </c>
    </row>
    <row r="9" spans="1:14">
      <c r="A9" t="s">
        <v>175</v>
      </c>
      <c r="B9">
        <f>600*2*0.1</f>
        <v>120</v>
      </c>
      <c r="L9">
        <f>(0.35*1.52)/5</f>
        <v>0.10639999999999998</v>
      </c>
      <c r="M9">
        <f>L9*4</f>
        <v>0.42559999999999992</v>
      </c>
      <c r="N9">
        <f>M9*1.05</f>
        <v>0.44687999999999994</v>
      </c>
    </row>
    <row r="10" spans="1:14">
      <c r="B10" t="s">
        <v>174</v>
      </c>
      <c r="C10">
        <v>1.37</v>
      </c>
      <c r="D10">
        <f>C10*B9</f>
        <v>164.4</v>
      </c>
      <c r="L10">
        <f>(1.52)/7</f>
        <v>0.21714285714285714</v>
      </c>
      <c r="M10">
        <f>L10*6</f>
        <v>1.3028571428571429</v>
      </c>
      <c r="N10">
        <f>M10*1.05</f>
        <v>1.3680000000000001</v>
      </c>
    </row>
    <row r="11" spans="1:14">
      <c r="B11" t="s">
        <v>173</v>
      </c>
      <c r="C11">
        <v>6</v>
      </c>
      <c r="D11">
        <f>C11*B9</f>
        <v>720</v>
      </c>
      <c r="L11">
        <f>L10*30</f>
        <v>6.5142857142857142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857983961A7914893272EEB6B332F39" ma:contentTypeVersion="15" ma:contentTypeDescription="Create a new document." ma:contentTypeScope="" ma:versionID="0dc6b0600eb005805b435fd76222cf58">
  <xsd:schema xmlns:xsd="http://www.w3.org/2001/XMLSchema" xmlns:xs="http://www.w3.org/2001/XMLSchema" xmlns:p="http://schemas.microsoft.com/office/2006/metadata/properties" xmlns:ns2="a3c3f228-6772-4047-ad90-2f0678439fc9" xmlns:ns3="df39d53a-21ec-4f19-b819-c17052708e15" targetNamespace="http://schemas.microsoft.com/office/2006/metadata/properties" ma:root="true" ma:fieldsID="3419c10c08937300130bab19c22d419a" ns2:_="" ns3:_="">
    <xsd:import namespace="a3c3f228-6772-4047-ad90-2f0678439fc9"/>
    <xsd:import namespace="df39d53a-21ec-4f19-b819-c17052708e15"/>
    <xsd:element name="properties">
      <xsd:complexType>
        <xsd:sequence>
          <xsd:element name="documentManagement">
            <xsd:complexType>
              <xsd:all>
                <xsd:element ref="ns2:PADescription" minOccurs="0"/>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c3f228-6772-4047-ad90-2f0678439fc9" elementFormDefault="qualified">
    <xsd:import namespace="http://schemas.microsoft.com/office/2006/documentManagement/types"/>
    <xsd:import namespace="http://schemas.microsoft.com/office/infopath/2007/PartnerControls"/>
    <xsd:element name="PADescription" ma:index="8" nillable="true" ma:displayName="PA Description" ma:format="Dropdown" ma:internalName="PADescription">
      <xsd:simpleType>
        <xsd:restriction base="dms:Text">
          <xsd:maxLength value="255"/>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26b69612-e2cc-4a46-9cbb-ded1a27764c6"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f39d53a-21ec-4f19-b819-c17052708e15"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20b7ef-89d9-4cb3-ad79-6701eea04d99}" ma:internalName="TaxCatchAll" ma:showField="CatchAllData" ma:web="df39d53a-21ec-4f19-b819-c17052708e15">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3c3f228-6772-4047-ad90-2f0678439fc9">
      <Terms xmlns="http://schemas.microsoft.com/office/infopath/2007/PartnerControls"/>
    </lcf76f155ced4ddcb4097134ff3c332f>
    <TaxCatchAll xmlns="df39d53a-21ec-4f19-b819-c17052708e15" xsi:nil="true"/>
    <PADescription xmlns="a3c3f228-6772-4047-ad90-2f0678439fc9" xsi:nil="true"/>
  </documentManagement>
</p:properties>
</file>

<file path=customXml/itemProps1.xml><?xml version="1.0" encoding="utf-8"?>
<ds:datastoreItem xmlns:ds="http://schemas.openxmlformats.org/officeDocument/2006/customXml" ds:itemID="{AD8D1AC6-CC89-4C69-9076-3B6E9D583232}"/>
</file>

<file path=customXml/itemProps2.xml><?xml version="1.0" encoding="utf-8"?>
<ds:datastoreItem xmlns:ds="http://schemas.openxmlformats.org/officeDocument/2006/customXml" ds:itemID="{C1DAF549-659C-44B1-91A7-D33BCD6CE76C}"/>
</file>

<file path=customXml/itemProps3.xml><?xml version="1.0" encoding="utf-8"?>
<ds:datastoreItem xmlns:ds="http://schemas.openxmlformats.org/officeDocument/2006/customXml" ds:itemID="{30EB0F91-257B-4E89-A62B-BA37185D0F5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n.sahak</dc:creator>
  <cp:keywords/>
  <dc:description/>
  <cp:lastModifiedBy>Miray Akinal</cp:lastModifiedBy>
  <cp:revision/>
  <dcterms:created xsi:type="dcterms:W3CDTF">2015-02-05T06:46:49Z</dcterms:created>
  <dcterms:modified xsi:type="dcterms:W3CDTF">2024-10-10T11:35:42Z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0x010100A857983961A7914893272EEB6B332F39</vt:lpwstr>
  </property>
  <property fmtid="{D5CDD505-2E9C-101B-9397-08002B2CF9AE}" pid="3" name="MediaServiceImageTags">
    <vt:lpwstr/>
  </property>
</Properties>
</file>