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yar.esmati\OneDrive - ActionAid (1)\Afghanistan\Kabul\Procurement\2024\118.2- Bamyan new project\RFQ\"/>
    </mc:Choice>
  </mc:AlternateContent>
  <xr:revisionPtr revIDLastSave="0" documentId="13_ncr:1_{89C85775-7DF6-42D1-8000-CB7AEEA384DE}" xr6:coauthVersionLast="47" xr6:coauthVersionMax="47" xr10:uidLastSave="{00000000-0000-0000-0000-000000000000}"/>
  <bookViews>
    <workbookView xWindow="-110" yWindow="-110" windowWidth="19420" windowHeight="10420" xr2:uid="{34B5B908-6596-48A6-BBAC-8AFFD1E5499A}"/>
  </bookViews>
  <sheets>
    <sheet name="Micsellaneous-MRF" sheetId="6" r:id="rId1"/>
  </sheets>
  <externalReferences>
    <externalReference r:id="rId2"/>
    <externalReference r:id="rId3"/>
    <externalReference r:id="rId4"/>
  </externalReferences>
  <definedNames>
    <definedName name="_xlnm.Print_Area" localSheetId="0">'Micsellaneous-MRF'!$A$1:$G$73</definedName>
    <definedName name="_xlnm.Print_Titles" localSheetId="0">'Micsellaneous-MRF'!$1:$4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6" l="1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E53" i="6"/>
  <c r="E52" i="6"/>
  <c r="E51" i="6"/>
  <c r="E50" i="6"/>
  <c r="E49" i="6"/>
  <c r="E48" i="6"/>
  <c r="E47" i="6"/>
  <c r="E46" i="6"/>
  <c r="E45" i="6"/>
  <c r="E44" i="6"/>
  <c r="E43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G5" i="6" l="1"/>
  <c r="G10" i="6"/>
  <c r="G9" i="6"/>
  <c r="G7" i="6"/>
  <c r="G13" i="6"/>
  <c r="G12" i="6"/>
  <c r="G8" i="6"/>
  <c r="G6" i="6"/>
  <c r="G11" i="6"/>
  <c r="G54" i="6" l="1"/>
</calcChain>
</file>

<file path=xl/sharedStrings.xml><?xml version="1.0" encoding="utf-8"?>
<sst xmlns="http://schemas.openxmlformats.org/spreadsheetml/2006/main" count="166" uniqueCount="127">
  <si>
    <t>UOM</t>
  </si>
  <si>
    <t>S/No.</t>
  </si>
  <si>
    <t>QTY</t>
  </si>
  <si>
    <t>Total Amount in Words:</t>
  </si>
  <si>
    <t>Vendor details:</t>
  </si>
  <si>
    <t>Unit Price 
(AFN)</t>
  </si>
  <si>
    <t>Total Amount 
(AFN)</t>
  </si>
  <si>
    <t>Annexure A</t>
  </si>
  <si>
    <t>Item Descriptions</t>
  </si>
  <si>
    <t>m2</t>
  </si>
  <si>
    <t>Company name: ……………………………….</t>
  </si>
  <si>
    <t>Name of signatory: ……………………………….</t>
  </si>
  <si>
    <t>Title: ……………………………….</t>
  </si>
  <si>
    <t>Contact Number (s): ……………………………….</t>
  </si>
  <si>
    <t>Email Address(s): ……………………………….</t>
  </si>
  <si>
    <t>Date: ……………………………….</t>
  </si>
  <si>
    <t>Sign and stamp: ……………………………….</t>
  </si>
  <si>
    <t>Mason’s Level 30 Cm</t>
  </si>
  <si>
    <t>security tape (50m)</t>
  </si>
  <si>
    <t>Wooden pole  ø 12  L= 1.3</t>
  </si>
  <si>
    <t>Nail (3inche)</t>
  </si>
  <si>
    <t>Total Amount in Afghani - DDP Bamyan Provinces (Inclusive of tax):</t>
  </si>
  <si>
    <t>گج سفید به وزن خریطه های ۲۵ کیلوگرام</t>
  </si>
  <si>
    <t>میخ ۳ انج برای قالب بندی</t>
  </si>
  <si>
    <t>PC</t>
  </si>
  <si>
    <t>pc</t>
  </si>
  <si>
    <t>Ton</t>
  </si>
  <si>
    <t>kg</t>
  </si>
  <si>
    <r>
      <t>سیم تاب جهت تاب دادن سیم از آهن با ضخامت 3 ملی تهیه شود</t>
    </r>
    <r>
      <rPr>
        <sz val="14"/>
        <color theme="1"/>
        <rFont val="Times New Roman"/>
        <family val="1"/>
      </rPr>
      <t xml:space="preserve"> مخصوص تاپ دادن سیم های گبیون</t>
    </r>
  </si>
  <si>
    <t>Dobor (Normal size)</t>
  </si>
  <si>
    <t>A-Frame (It should be made by Iron, with size of 2x2 m and Profile25x25 mm with 22 Gadge)</t>
  </si>
  <si>
    <t>Gypsum 25 Kg</t>
  </si>
  <si>
    <t xml:space="preserve">Mason's cord for Applying map (One bundle should be 100m). </t>
  </si>
  <si>
    <t>Gabion Frame (made by iron 2x1m Profile 25x25 cm with 22 Gadge)</t>
  </si>
  <si>
    <t>Wire Stripper (for cutting of the zinc wire)</t>
  </si>
  <si>
    <t xml:space="preserve">Wheelbarrow  </t>
  </si>
  <si>
    <t xml:space="preserve">Shovel  </t>
  </si>
  <si>
    <t>Safety Blouse (by the color orang).</t>
  </si>
  <si>
    <t>Safety Cap (for site Engineer)</t>
  </si>
  <si>
    <t>Safety Cap (by yellow)</t>
  </si>
  <si>
    <t>Work Gloves of UVEX Company or same Quality,</t>
  </si>
  <si>
    <t xml:space="preserve">Sun Glass for site Engineer Normal Quality Reban Company </t>
  </si>
  <si>
    <t xml:space="preserve">Eye glass for Worker High Quality </t>
  </si>
  <si>
    <t xml:space="preserve">Leather Gloves </t>
  </si>
  <si>
    <t xml:space="preserve">Hammer (4kg) </t>
  </si>
  <si>
    <t xml:space="preserve">Blocking Chisel 2.2m  </t>
  </si>
  <si>
    <t>Boot for Worker</t>
  </si>
  <si>
    <t>First Aid Box Medium size along with the following 16 required items</t>
  </si>
  <si>
    <t xml:space="preserve">Safety Boot of NIKE company </t>
  </si>
  <si>
    <t>Bag (CoolBell) for field Staff</t>
  </si>
  <si>
    <t xml:space="preserve">Geotextile </t>
  </si>
  <si>
    <t xml:space="preserve">Sign board (50 x 40) cm </t>
  </si>
  <si>
    <t>Cement (best quality Charat, Askary or Qayeen)</t>
  </si>
  <si>
    <t xml:space="preserve">Sand </t>
  </si>
  <si>
    <t>Sand for concrete mixture</t>
  </si>
  <si>
    <t xml:space="preserve">Gravel </t>
  </si>
  <si>
    <t xml:space="preserve">Stone </t>
  </si>
  <si>
    <t xml:space="preserve">Stone for Gabion Check Dams </t>
  </si>
  <si>
    <t xml:space="preserve">Wire mesh 2.7mm </t>
  </si>
  <si>
    <t xml:space="preserve">Wire selvage 3.4mm </t>
  </si>
  <si>
    <t>Meter for measurement (5m)</t>
  </si>
  <si>
    <t>Wire for bending (1mm)</t>
  </si>
  <si>
    <t xml:space="preserve"> Wooden board thickness =2.5cm</t>
  </si>
  <si>
    <t>Fence (Wire mesh 4 mm) ( Cell 5*5 cm)</t>
  </si>
  <si>
    <t xml:space="preserve">Iron gate valve 6inch from "KZ Company"  with 6m GI  6inch for irrigation water reservoir </t>
  </si>
  <si>
    <t>A فریم از پروفیل 25*25 ملی متر به سایز 2*2 متر که 22 گج باشد</t>
  </si>
  <si>
    <t xml:space="preserve">تار رجه برای تطبیق پروژه با رول ۱۰۰ متری </t>
  </si>
  <si>
    <t xml:space="preserve">  فریم گابیون  از پروفیل 25*25 ملی متر به سایز 1*2 متر که 22 گج باشد</t>
  </si>
  <si>
    <t>امبور برای قطع کردن سیم جستی به سایز نورمال با کیفیت عالی</t>
  </si>
  <si>
    <t>امبور پلاس به سایز نورمال با کیفیت عالی</t>
  </si>
  <si>
    <t>فانه جهت نزدیک ساختن شیت فوقانی به شیت های کناری از سبخ گول به قطر ۱۵ ملی و طول۰.۴ متر یک انجام خمیده گی و ‍پهن</t>
  </si>
  <si>
    <t>بیل وطنی یا هم رقم دیگر متوسط  همرابا دسته اش با کیفیت عالی</t>
  </si>
  <si>
    <t xml:space="preserve">نوار امنیتی بابسته های ۵۰ متری از کیفیت عالی </t>
  </si>
  <si>
    <t>جاکت  محافظتی برای کارگران ساحه به رنگ نارنجی  با کیفیت عالی</t>
  </si>
  <si>
    <t xml:space="preserve">کلاه محافطتی برای انجنیر ساحه با کیفیت عالی  به رنگ سفید   </t>
  </si>
  <si>
    <t>کلاه محافطتی برای کارگران ساحه به رنگ زرد  با کیفیت عالی</t>
  </si>
  <si>
    <t>دستکش محافظتی برای کارگران از کمپنی یوویکس  با کیفیت عالی</t>
  </si>
  <si>
    <t xml:space="preserve">آینک از کمپنی ریبن با  کیفیت نورمال </t>
  </si>
  <si>
    <t xml:space="preserve">آینک محافظتی ساده  برای کارگران با کیفت عالی </t>
  </si>
  <si>
    <t>دست کش چرمی برای گابیون بافی با کیفیت عالی</t>
  </si>
  <si>
    <t>آب تراز 30 سانتی متر با کیفیت عالی</t>
  </si>
  <si>
    <t xml:space="preserve">مارتول همرای  دسته آن  به وزن ۴کیلو گرام باکیفیت عالی برای شکستاندن وتهیه سنگ </t>
  </si>
  <si>
    <t>جبل همرای دسته های به طول  ۲.۲ متری باقطر ۲۵ ملی و کیفیت عالی برای شکستاندن سنگ</t>
  </si>
  <si>
    <t xml:space="preserve">موزه نیم ساق با بهترین کیفیت </t>
  </si>
  <si>
    <t xml:space="preserve">باکس پلاستيکي  کمک های اولیه متوسط سایز </t>
  </si>
  <si>
    <t xml:space="preserve"> بوت محافطتی برای انجنیر ساحه با کیفیت عالی از کمپنی نایک</t>
  </si>
  <si>
    <t xml:space="preserve">بیک برای کارمندان ساحوی از کمپنی کولبیل با کیفیت عالی </t>
  </si>
  <si>
    <t xml:space="preserve">جیوتکستیل برای مانع شدن از عبور آب با کیفیت عالی </t>
  </si>
  <si>
    <t>تابلو با نوشته های مخصوص با سایز ۵۰ در ۴۰ سانتی متر از سنگ مرمر سفید با کیفیت عالی و ضخامت ۳ سانتی متر</t>
  </si>
  <si>
    <t>سمنت باکیفیت عالی و تازه تولید شده ازکمپنی چراط، عسکری یا قائین که باید تائید انجنیر گرفته شود</t>
  </si>
  <si>
    <t xml:space="preserve">  ریگ دریایی شسته شده که فیصدی خاک آن از ۵٪ کم باشد و سایز دانه بندی کلان در جمع خود نداشته باشد.</t>
  </si>
  <si>
    <t xml:space="preserve">  ریگ نرمه برای هنگاف که فیصدی خاک آن از ۵٪ کم باشد.</t>
  </si>
  <si>
    <t>ریگ نرمه برای کانکریت که فیصدی خاک آن کمتر از ۵٪ باشد .</t>
  </si>
  <si>
    <t xml:space="preserve">جغل بادامی و نخودی تولید ریگریشن   </t>
  </si>
  <si>
    <t>سنگ کوهی معمولی برای چکدم گابیونی  که قطر آن کمتر 20-25 سانتی متر نباشد  بامتراج دیوار</t>
  </si>
  <si>
    <t>سنگ های بولدر به قطر ۲۵-۷۵ ملی</t>
  </si>
  <si>
    <t xml:space="preserve">سیم ۲.۷ ملی  ضد زنگ برای بافت جال های گبیون گلوانیزه شده و باتست لابرتوار از کیفیت و گلوانیزه آن </t>
  </si>
  <si>
    <t>سیم ۳.۴ ملی  ضد زنگ برای بافت جال های گبیون گلوانیزه شده و با تست لابرتوار از کیفیت وگلوانیزه آن</t>
  </si>
  <si>
    <t>متر 5 متره با کیفیت عالی</t>
  </si>
  <si>
    <t>سیخ گول ۱۰ ملی گرید ۶۰ از کمپنی خان استیل، کابل فولاد و یا میهن باید باسرتفکت تایید شده آن باشد</t>
  </si>
  <si>
    <t>سیخ گول ۸ ملی گرید ۶۰ از کمپنی خان استیل، کابل فولاد و یا میهن باید باسرتفکت تایید شده آن باشد</t>
  </si>
  <si>
    <t>سیم ۱ملی برای بافت سیخ های گول</t>
  </si>
  <si>
    <t>تخته های قالب بندی به ضخامت ۲،۵ سانتی  جدید و بدون شکستگی</t>
  </si>
  <si>
    <t>شمع پایه های چوبی الی طول ۱-۱،۵ متری باضخامت ۱۲ سانتی قبل از تحیه باید اندازه های آن از انجنیر مربوطه درخواست گردد.</t>
  </si>
  <si>
    <t>گادر های ۱۰در ۴ سانتی متر به وزن ۵۰ کیلوگرام، برای کتاره های پلچک همرا با برش اندازه معین، و ضد زنگ و رنگ که مطابق به نقشه جوشکاری گردد.</t>
  </si>
  <si>
    <t>پایپ فلزی با ضخامت ۲ملی و قطر ۵۰ ملی برای کتاره های پلچک و زخیره آب همرا با برش رنگ و مطابق به نقشه جوشکاری گردد.</t>
  </si>
  <si>
    <t>فینس برای کتاره زخیره آب که حجره آن 5*5 سانتی متر بیشتر نباشد و از سیم جستی 4 ملی متر ساخته شده مطابق با نقشه و انجنیر ساحه تطبیق گردد.</t>
  </si>
  <si>
    <t xml:space="preserve">شیر برنجی 6 انچ از کمپنی  KITZ همرای 6 متر پایپ GI 6 انچ با ضخامت 2ملی متر با دیگر موارد جانبی آن مطابق با نقشه و رهنمای انجنیر ساحه  اتصال داده شود. </t>
  </si>
  <si>
    <t>دروازه برای تقسیم آب یا دهنه که از ورق  4 ملی همراباضد زنگ ورنگ به سایز (50*80) سانتی مطابق به نقشه</t>
  </si>
  <si>
    <t xml:space="preserve">Wire Special device  </t>
  </si>
  <si>
    <t xml:space="preserve">Faneh  </t>
  </si>
  <si>
    <t>steel bar ø 10mm (Grad 60, Khan steel, Kabul Folad or Maihan steel)</t>
  </si>
  <si>
    <t>Steel bar ø 8 mm (Grad 60, Khan steel, Kabul Folad or Maihan steel)</t>
  </si>
  <si>
    <t>Gader 10x4 cm (50 kg) for culvert, along with paint, cutting and welding according to its map.</t>
  </si>
  <si>
    <t>Steel Pipe ø5cm th=2mm for Culvert &amp; Water reservoir L=As per site. Along with paint, cutting and welding according to its map</t>
  </si>
  <si>
    <t>Offtake gate (0.5x0.8) m, thickness 4 mm - according to its map</t>
  </si>
  <si>
    <r>
      <t>Stone Patching under the Washing Area</t>
    </r>
    <r>
      <rPr>
        <sz val="14"/>
        <color theme="1"/>
        <rFont val="Times New Roman"/>
        <family val="1"/>
      </rPr>
      <t>, (Diameter   of 25-75 mm)</t>
    </r>
  </si>
  <si>
    <r>
      <t>سنگ معدنی دارای  کیفیت خوب</t>
    </r>
    <r>
      <rPr>
        <sz val="14"/>
        <color theme="1"/>
        <rFont val="Times New Roman"/>
        <family val="1"/>
      </rPr>
      <t xml:space="preserve"> تحت نظر انجنیر با متراج دیوار</t>
    </r>
  </si>
  <si>
    <t xml:space="preserve">کراچی تایر کلان ایرانی همرای توپ  کمپنی یاسا اصلی 
اندازه  کاسه کراچی متوسط باشد با آهن 2.5 ملی، 
ویل کپ 8 بولته با کیفیت عالی،
سیخ های جانبی کارشده 14 ملی جوش کاری آن با کیفیت عالی 
دسته و پایه آن با نل 30 و ضخامت 2.5 ملی، و با پوشش پلاستیکی </t>
  </si>
  <si>
    <t>Pc</t>
  </si>
  <si>
    <t>Bag</t>
  </si>
  <si>
    <t>Pair</t>
  </si>
  <si>
    <t>Box</t>
  </si>
  <si>
    <t>Bag (50 Kg)</t>
  </si>
  <si>
    <t>m3</t>
  </si>
  <si>
    <t>m</t>
  </si>
  <si>
    <t xml:space="preserve">Providing of construction and Safety Materials and Equipment for Bamyan Province, Afghanistan.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</si>
</sst>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rgb="FF000000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</cellStyleXfs>
  <cellXfs count="43">
    <xf numFmtId="0" fontId="0" fillId="0" borderId="0" xfId="0"/>
    <xf numFmtId="0" fontId="4" fillId="2" borderId="2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right" vertical="center" wrapText="1" readingOrder="2"/>
    </xf>
    <xf numFmtId="43" fontId="4" fillId="2" borderId="1" xfId="4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top" wrapText="1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 wrapText="1"/>
    </xf>
    <xf numFmtId="43" fontId="4" fillId="2" borderId="1" xfId="4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43" fontId="4" fillId="2" borderId="0" xfId="4" applyFont="1" applyFill="1" applyAlignment="1" applyProtection="1">
      <alignment vertical="center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 readingOrder="2"/>
    </xf>
    <xf numFmtId="43" fontId="4" fillId="2" borderId="1" xfId="4" applyFont="1" applyFill="1" applyBorder="1" applyAlignment="1" applyProtection="1">
      <alignment horizontal="center" vertical="center" wrapText="1"/>
      <protection locked="0"/>
    </xf>
    <xf numFmtId="43" fontId="4" fillId="2" borderId="1" xfId="4" applyFont="1" applyFill="1" applyBorder="1" applyAlignment="1" applyProtection="1">
      <alignment vertic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 readingOrder="2"/>
    </xf>
    <xf numFmtId="0" fontId="5" fillId="2" borderId="1" xfId="0" applyFont="1" applyFill="1" applyBorder="1" applyAlignment="1">
      <alignment vertical="center"/>
    </xf>
    <xf numFmtId="43" fontId="5" fillId="2" borderId="1" xfId="4" applyFont="1" applyFill="1" applyBorder="1" applyAlignment="1">
      <alignment horizontal="center" vertical="center" wrapText="1"/>
    </xf>
    <xf numFmtId="43" fontId="5" fillId="2" borderId="1" xfId="4" applyFont="1" applyFill="1" applyBorder="1" applyAlignment="1" applyProtection="1">
      <alignment vertical="center" wrapText="1"/>
      <protection locked="0"/>
    </xf>
    <xf numFmtId="43" fontId="5" fillId="2" borderId="1" xfId="4" applyFont="1" applyFill="1" applyBorder="1" applyAlignment="1" applyProtection="1">
      <alignment vertical="center"/>
    </xf>
    <xf numFmtId="0" fontId="5" fillId="2" borderId="0" xfId="0" applyFont="1" applyFill="1"/>
    <xf numFmtId="0" fontId="5" fillId="2" borderId="1" xfId="0" applyFont="1" applyFill="1" applyBorder="1" applyAlignment="1" applyProtection="1">
      <alignment vertical="center"/>
      <protection locked="0"/>
    </xf>
    <xf numFmtId="0" fontId="4" fillId="2" borderId="0" xfId="0" applyFont="1" applyFill="1"/>
    <xf numFmtId="43" fontId="4" fillId="2" borderId="0" xfId="4" applyFont="1" applyFill="1" applyAlignment="1" applyProtection="1">
      <alignment vertical="center" wrapText="1"/>
      <protection locked="0"/>
    </xf>
    <xf numFmtId="43" fontId="4" fillId="2" borderId="0" xfId="0" applyNumberFormat="1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4" fillId="2" borderId="0" xfId="0" applyFont="1" applyFill="1" applyAlignment="1">
      <alignment wrapText="1"/>
    </xf>
    <xf numFmtId="43" fontId="4" fillId="2" borderId="0" xfId="4" applyFont="1" applyFill="1" applyProtection="1">
      <protection locked="0"/>
    </xf>
    <xf numFmtId="0" fontId="4" fillId="0" borderId="1" xfId="0" applyFont="1" applyBorder="1" applyAlignment="1">
      <alignment horizontal="center" vertical="center"/>
    </xf>
    <xf numFmtId="43" fontId="7" fillId="2" borderId="1" xfId="4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3" fontId="4" fillId="2" borderId="0" xfId="4" applyFont="1" applyFill="1" applyAlignment="1" applyProtection="1">
      <alignment horizontal="left"/>
      <protection locked="0"/>
    </xf>
  </cellXfs>
  <cellStyles count="5">
    <cellStyle name="Comma" xfId="4" builtinId="3"/>
    <cellStyle name="Normal" xfId="0" builtinId="0"/>
    <cellStyle name="Normal 2 4 2" xfId="2" xr:uid="{0F1CE595-1397-44FC-BD20-3972606971B6}"/>
    <cellStyle name="Normal 2 5" xfId="3" xr:uid="{0B0D8933-A988-4290-A894-C8591EAD2D1B}"/>
    <cellStyle name="Normal 3" xfId="1" xr:uid="{4B5A55C5-D3DE-4511-A42E-E1B7FAFBDC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2887</xdr:rowOff>
    </xdr:from>
    <xdr:to>
      <xdr:col>1</xdr:col>
      <xdr:colOff>2314090</xdr:colOff>
      <xdr:row>1</xdr:row>
      <xdr:rowOff>401066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A44C1DC-02CA-22A1-ECC6-C015F348E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87"/>
          <a:ext cx="2975067" cy="623453"/>
        </a:xfrm>
        <a:prstGeom prst="rect">
          <a:avLst/>
        </a:prstGeom>
      </xdr:spPr>
    </xdr:pic>
    <xdr:clientData/>
  </xdr:twoCellAnchor>
  <xdr:twoCellAnchor editAs="oneCell">
    <xdr:from>
      <xdr:col>1</xdr:col>
      <xdr:colOff>63499</xdr:colOff>
      <xdr:row>26</xdr:row>
      <xdr:rowOff>426356</xdr:rowOff>
    </xdr:from>
    <xdr:to>
      <xdr:col>1</xdr:col>
      <xdr:colOff>4525925</xdr:colOff>
      <xdr:row>26</xdr:row>
      <xdr:rowOff>4417786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7EFF1D-34C0-327B-98A4-98D24B2C36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6642" y="8817427"/>
          <a:ext cx="4462426" cy="399143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hoto%20of%20140%20Surevy%20project\yakawlang%20N1\Summary%20Document%20of%20Yakawlang%231\BOQ%20and%20Summary%20BOQ%20(OSRO-AFG-140-WBK),%20Project\Summary%20BOQ%20(OSRO-AFG-140-WBK)%20Project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hoto%20of%20140%20Surevy%20project\Waras\Waras%20Document\BOQ%20and%20Summary%20BOQ%20(OSRO-AFG-140-WBK),%20Project\Summary%20of%20BOQ%20%20CDC(OSRO-AFG-140-WBK)%20Project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hoto%20of%20140%20Surevy%20project\Yakawlang%20N2\All%20BOQ,%20project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ume Sheet"/>
      <sheetName val="Actionaid BoQ"/>
      <sheetName val="FAO BoQ"/>
      <sheetName val="Work Plan"/>
    </sheetNames>
    <sheetDataSet>
      <sheetData sheetId="0" refreshError="1">
        <row r="153">
          <cell r="D153">
            <v>8</v>
          </cell>
        </row>
        <row r="154">
          <cell r="D154">
            <v>48</v>
          </cell>
        </row>
        <row r="155">
          <cell r="D155">
            <v>30</v>
          </cell>
        </row>
        <row r="156">
          <cell r="D156">
            <v>6</v>
          </cell>
        </row>
        <row r="157">
          <cell r="D157">
            <v>3</v>
          </cell>
        </row>
        <row r="158">
          <cell r="D158">
            <v>12</v>
          </cell>
        </row>
        <row r="159">
          <cell r="D159">
            <v>12</v>
          </cell>
        </row>
        <row r="160">
          <cell r="D160">
            <v>4</v>
          </cell>
        </row>
        <row r="161">
          <cell r="D161">
            <v>8</v>
          </cell>
        </row>
        <row r="162">
          <cell r="D162">
            <v>11</v>
          </cell>
        </row>
        <row r="163">
          <cell r="D163">
            <v>135</v>
          </cell>
        </row>
        <row r="164">
          <cell r="D164">
            <v>400</v>
          </cell>
        </row>
        <row r="165">
          <cell r="D165">
            <v>5</v>
          </cell>
        </row>
        <row r="168">
          <cell r="D168">
            <v>8</v>
          </cell>
        </row>
        <row r="169">
          <cell r="D169">
            <v>264</v>
          </cell>
        </row>
        <row r="170">
          <cell r="D170">
            <v>13</v>
          </cell>
        </row>
        <row r="171">
          <cell r="D171">
            <v>4</v>
          </cell>
        </row>
        <row r="172">
          <cell r="D172">
            <v>9</v>
          </cell>
        </row>
        <row r="173">
          <cell r="D173">
            <v>16</v>
          </cell>
        </row>
        <row r="174">
          <cell r="D174">
            <v>6</v>
          </cell>
        </row>
        <row r="175">
          <cell r="D175">
            <v>4</v>
          </cell>
        </row>
      </sheetData>
      <sheetData sheetId="1" refreshError="1">
        <row r="18">
          <cell r="E18">
            <v>2670.0800000000004</v>
          </cell>
        </row>
        <row r="19">
          <cell r="E19">
            <v>674.97</v>
          </cell>
        </row>
        <row r="20">
          <cell r="E20">
            <v>311.40999999999997</v>
          </cell>
        </row>
        <row r="23">
          <cell r="E23">
            <v>6.718799999999999</v>
          </cell>
        </row>
        <row r="28">
          <cell r="E28">
            <v>48.004000000000012</v>
          </cell>
        </row>
        <row r="29">
          <cell r="E29">
            <v>6586.1488000000008</v>
          </cell>
        </row>
        <row r="30">
          <cell r="E30">
            <v>18.817568000000001</v>
          </cell>
        </row>
        <row r="35">
          <cell r="E35">
            <v>256.74264000000005</v>
          </cell>
        </row>
        <row r="36">
          <cell r="E36">
            <v>0.53488050000000009</v>
          </cell>
        </row>
        <row r="41">
          <cell r="E41">
            <v>159.31481481481484</v>
          </cell>
        </row>
        <row r="42">
          <cell r="E42">
            <v>22.4</v>
          </cell>
        </row>
        <row r="43">
          <cell r="E43">
            <v>1.5264044444444447</v>
          </cell>
        </row>
        <row r="47">
          <cell r="E47">
            <v>1149.60384</v>
          </cell>
        </row>
        <row r="48">
          <cell r="E48">
            <v>1.5966719999999999</v>
          </cell>
        </row>
        <row r="49">
          <cell r="E49">
            <v>0.79833599999999993</v>
          </cell>
        </row>
        <row r="53">
          <cell r="E53">
            <v>2578.4639999999999</v>
          </cell>
        </row>
        <row r="54">
          <cell r="E54">
            <v>5.3717999999999995</v>
          </cell>
        </row>
        <row r="55">
          <cell r="E55">
            <v>2.6858999999999997</v>
          </cell>
        </row>
        <row r="58">
          <cell r="E58">
            <v>6</v>
          </cell>
        </row>
        <row r="60">
          <cell r="E60">
            <v>66.527999999999992</v>
          </cell>
        </row>
        <row r="61">
          <cell r="E61">
            <v>0.13305600000000001</v>
          </cell>
        </row>
        <row r="66">
          <cell r="E66">
            <v>335</v>
          </cell>
        </row>
        <row r="68">
          <cell r="E68">
            <v>22.880000000000003</v>
          </cell>
        </row>
        <row r="69">
          <cell r="E69">
            <v>41.6</v>
          </cell>
        </row>
        <row r="70">
          <cell r="E70">
            <v>4.16</v>
          </cell>
        </row>
        <row r="74">
          <cell r="E74">
            <v>4.8</v>
          </cell>
        </row>
        <row r="75">
          <cell r="E75">
            <v>10</v>
          </cell>
        </row>
        <row r="76">
          <cell r="E76">
            <v>2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ume Sheet"/>
      <sheetName val="Actionaid BoQ"/>
      <sheetName val="FAO BoQ"/>
      <sheetName val="Work Plan"/>
    </sheetNames>
    <sheetDataSet>
      <sheetData sheetId="0" refreshError="1">
        <row r="107">
          <cell r="J107">
            <v>4</v>
          </cell>
        </row>
        <row r="108">
          <cell r="J108">
            <v>27</v>
          </cell>
        </row>
        <row r="109">
          <cell r="J109">
            <v>7</v>
          </cell>
        </row>
        <row r="110">
          <cell r="D110">
            <v>4</v>
          </cell>
        </row>
        <row r="111">
          <cell r="D111">
            <v>2</v>
          </cell>
        </row>
        <row r="112">
          <cell r="J112">
            <v>8</v>
          </cell>
        </row>
        <row r="113">
          <cell r="J113">
            <v>8</v>
          </cell>
        </row>
        <row r="114">
          <cell r="J114">
            <v>2</v>
          </cell>
        </row>
        <row r="115">
          <cell r="D115">
            <v>4</v>
          </cell>
        </row>
        <row r="116">
          <cell r="J116">
            <v>4</v>
          </cell>
        </row>
        <row r="117">
          <cell r="J117">
            <v>30</v>
          </cell>
        </row>
        <row r="118">
          <cell r="J118">
            <v>300</v>
          </cell>
        </row>
        <row r="119">
          <cell r="J119">
            <v>4</v>
          </cell>
        </row>
        <row r="120">
          <cell r="J120">
            <v>300</v>
          </cell>
        </row>
        <row r="122">
          <cell r="J122">
            <v>4</v>
          </cell>
        </row>
        <row r="123">
          <cell r="J123">
            <v>107</v>
          </cell>
        </row>
        <row r="124">
          <cell r="J124">
            <v>11</v>
          </cell>
        </row>
        <row r="125">
          <cell r="J125">
            <v>2</v>
          </cell>
        </row>
        <row r="126">
          <cell r="J126">
            <v>8</v>
          </cell>
        </row>
        <row r="127">
          <cell r="J127">
            <v>6</v>
          </cell>
        </row>
        <row r="128">
          <cell r="J128">
            <v>3</v>
          </cell>
        </row>
        <row r="129">
          <cell r="J129">
            <v>2</v>
          </cell>
        </row>
        <row r="130">
          <cell r="J130">
            <v>16</v>
          </cell>
        </row>
      </sheetData>
      <sheetData sheetId="1" refreshError="1">
        <row r="13">
          <cell r="E13">
            <v>235.4</v>
          </cell>
        </row>
        <row r="20">
          <cell r="E20">
            <v>1917.4400000000003</v>
          </cell>
        </row>
        <row r="21">
          <cell r="E21">
            <v>484.71000000000004</v>
          </cell>
        </row>
        <row r="22">
          <cell r="E22">
            <v>223.63</v>
          </cell>
        </row>
        <row r="25">
          <cell r="E25">
            <v>8.8192500000000003</v>
          </cell>
        </row>
        <row r="30">
          <cell r="E30">
            <v>66.884399999999999</v>
          </cell>
        </row>
        <row r="31">
          <cell r="E31">
            <v>9176.5396799999999</v>
          </cell>
        </row>
        <row r="32">
          <cell r="E32">
            <v>26.218684799999998</v>
          </cell>
        </row>
        <row r="37">
          <cell r="E37">
            <v>4761.1871999999994</v>
          </cell>
        </row>
        <row r="38">
          <cell r="E38">
            <v>9.9191399999999987</v>
          </cell>
        </row>
        <row r="43">
          <cell r="E43">
            <v>41.164200000000001</v>
          </cell>
        </row>
        <row r="44">
          <cell r="E44">
            <v>8.5758749999999995E-2</v>
          </cell>
        </row>
        <row r="48">
          <cell r="E48">
            <v>54.320987654320987</v>
          </cell>
        </row>
        <row r="49">
          <cell r="E49">
            <v>0.45629629629629626</v>
          </cell>
        </row>
        <row r="53">
          <cell r="E53">
            <v>121.96800000000002</v>
          </cell>
        </row>
        <row r="54">
          <cell r="E54">
            <v>0.16940000000000002</v>
          </cell>
        </row>
        <row r="55">
          <cell r="E55">
            <v>8.4700000000000011E-2</v>
          </cell>
        </row>
        <row r="59">
          <cell r="E59">
            <v>4108.2048000000004</v>
          </cell>
        </row>
        <row r="60">
          <cell r="E60">
            <v>8.5587599999999995</v>
          </cell>
        </row>
        <row r="61">
          <cell r="E61">
            <v>4.2793799999999997</v>
          </cell>
        </row>
        <row r="64">
          <cell r="E64">
            <v>2</v>
          </cell>
        </row>
        <row r="66">
          <cell r="E66">
            <v>22.175999999999998</v>
          </cell>
        </row>
        <row r="67">
          <cell r="E67">
            <v>4.4352000000000003E-2</v>
          </cell>
        </row>
        <row r="72">
          <cell r="E72">
            <v>138</v>
          </cell>
        </row>
        <row r="74">
          <cell r="E74">
            <v>26.400000000000002</v>
          </cell>
        </row>
        <row r="75">
          <cell r="E75">
            <v>48</v>
          </cell>
        </row>
        <row r="76">
          <cell r="E76">
            <v>4.8000000000000007</v>
          </cell>
        </row>
        <row r="80">
          <cell r="E80">
            <v>43.6</v>
          </cell>
        </row>
        <row r="81">
          <cell r="E81">
            <v>28</v>
          </cell>
        </row>
        <row r="84">
          <cell r="E84">
            <v>1</v>
          </cell>
        </row>
      </sheetData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ume Sheet"/>
      <sheetName val="Actionaid BoQ"/>
      <sheetName val="FAO BoQ"/>
      <sheetName val="Work Plan"/>
    </sheetNames>
    <sheetDataSet>
      <sheetData sheetId="0" refreshError="1">
        <row r="175">
          <cell r="J175">
            <v>9</v>
          </cell>
        </row>
        <row r="176">
          <cell r="J176">
            <v>60</v>
          </cell>
        </row>
        <row r="177">
          <cell r="J177">
            <v>30</v>
          </cell>
        </row>
        <row r="178">
          <cell r="J178">
            <v>9</v>
          </cell>
        </row>
        <row r="179">
          <cell r="J179">
            <v>15</v>
          </cell>
        </row>
        <row r="180">
          <cell r="J180">
            <v>400</v>
          </cell>
        </row>
        <row r="181">
          <cell r="J181">
            <v>8</v>
          </cell>
        </row>
        <row r="182">
          <cell r="J182">
            <v>408</v>
          </cell>
        </row>
        <row r="184">
          <cell r="J184">
            <v>11</v>
          </cell>
        </row>
        <row r="185">
          <cell r="J185">
            <v>8</v>
          </cell>
        </row>
        <row r="186">
          <cell r="J186">
            <v>10</v>
          </cell>
        </row>
        <row r="187">
          <cell r="J187">
            <v>2</v>
          </cell>
        </row>
        <row r="188">
          <cell r="J188">
            <v>9</v>
          </cell>
        </row>
        <row r="189">
          <cell r="J189">
            <v>12</v>
          </cell>
        </row>
        <row r="190">
          <cell r="J190">
            <v>8</v>
          </cell>
        </row>
      </sheetData>
      <sheetData sheetId="1" refreshError="1">
        <row r="13">
          <cell r="E13">
            <v>5.5423499999999999</v>
          </cell>
        </row>
        <row r="18">
          <cell r="E18">
            <v>121.50380000000001</v>
          </cell>
        </row>
        <row r="19">
          <cell r="E19">
            <v>16670.321360000002</v>
          </cell>
        </row>
        <row r="20">
          <cell r="E20">
            <v>47.629489600000007</v>
          </cell>
        </row>
        <row r="25">
          <cell r="E25">
            <v>482.07851999999991</v>
          </cell>
        </row>
        <row r="26">
          <cell r="E26">
            <v>1.0043302499999998</v>
          </cell>
        </row>
        <row r="31">
          <cell r="E31">
            <v>890.16666666666674</v>
          </cell>
        </row>
        <row r="32">
          <cell r="E32">
            <v>176.21333333333334</v>
          </cell>
        </row>
        <row r="33">
          <cell r="E33">
            <v>8.957592</v>
          </cell>
        </row>
        <row r="37">
          <cell r="E37">
            <v>6227.0208000000002</v>
          </cell>
        </row>
        <row r="38">
          <cell r="E38">
            <v>8.6486400000000003</v>
          </cell>
        </row>
        <row r="39">
          <cell r="E39">
            <v>4.3243200000000002</v>
          </cell>
        </row>
        <row r="43">
          <cell r="E43">
            <v>5717.7791999999999</v>
          </cell>
        </row>
        <row r="44">
          <cell r="E44">
            <v>11.912039999999999</v>
          </cell>
        </row>
        <row r="45">
          <cell r="E45">
            <v>5.9560199999999996</v>
          </cell>
        </row>
        <row r="48">
          <cell r="E48">
            <v>11</v>
          </cell>
        </row>
        <row r="50">
          <cell r="E50">
            <v>121.96799999999999</v>
          </cell>
        </row>
        <row r="51">
          <cell r="E51">
            <v>0.24393599999999999</v>
          </cell>
        </row>
        <row r="57">
          <cell r="E57">
            <v>173.36000000000004</v>
          </cell>
        </row>
        <row r="58">
          <cell r="E58">
            <v>315.20000000000005</v>
          </cell>
        </row>
        <row r="59">
          <cell r="E59">
            <v>31.520000000000007</v>
          </cell>
        </row>
        <row r="63">
          <cell r="E63">
            <v>33.599999999999994</v>
          </cell>
        </row>
        <row r="64">
          <cell r="E64">
            <v>54.8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A4E03-9EF8-4A19-81FB-4A3F6C178C89}">
  <dimension ref="A2:G73"/>
  <sheetViews>
    <sheetView tabSelected="1" view="pageBreakPreview" topLeftCell="A50" zoomScale="70" zoomScaleNormal="70" zoomScaleSheetLayoutView="70" workbookViewId="0">
      <selection activeCell="H53" sqref="H53"/>
    </sheetView>
  </sheetViews>
  <sheetFormatPr defaultColWidth="35.26953125" defaultRowHeight="18" x14ac:dyDescent="0.35"/>
  <cols>
    <col min="1" max="1" width="9.36328125" style="12" customWidth="1"/>
    <col min="2" max="2" width="66.1796875" style="12" customWidth="1"/>
    <col min="3" max="3" width="60.36328125" style="13" customWidth="1"/>
    <col min="4" max="4" width="18.36328125" style="12" customWidth="1"/>
    <col min="5" max="5" width="18.81640625" style="12" customWidth="1"/>
    <col min="6" max="6" width="14.81640625" style="14" customWidth="1"/>
    <col min="7" max="7" width="19.7265625" style="12" customWidth="1"/>
    <col min="8" max="16384" width="35.26953125" style="12"/>
  </cols>
  <sheetData>
    <row r="2" spans="1:7" s="41" customFormat="1" ht="62" customHeight="1" x14ac:dyDescent="0.4">
      <c r="A2" s="40" t="s">
        <v>126</v>
      </c>
      <c r="B2" s="40"/>
      <c r="C2" s="40"/>
      <c r="D2" s="40"/>
      <c r="F2" s="42"/>
    </row>
    <row r="3" spans="1:7" x14ac:dyDescent="0.4">
      <c r="A3" s="1" t="s">
        <v>7</v>
      </c>
      <c r="B3" s="1"/>
      <c r="C3" s="1"/>
    </row>
    <row r="4" spans="1:7" s="17" customFormat="1" ht="35" x14ac:dyDescent="0.35">
      <c r="A4" s="15" t="s">
        <v>1</v>
      </c>
      <c r="B4" s="2" t="s">
        <v>8</v>
      </c>
      <c r="C4" s="2"/>
      <c r="D4" s="15" t="s">
        <v>0</v>
      </c>
      <c r="E4" s="15" t="s">
        <v>2</v>
      </c>
      <c r="F4" s="16" t="s">
        <v>5</v>
      </c>
      <c r="G4" s="15" t="s">
        <v>6</v>
      </c>
    </row>
    <row r="5" spans="1:7" s="17" customFormat="1" ht="36" x14ac:dyDescent="0.35">
      <c r="A5" s="18">
        <v>1</v>
      </c>
      <c r="B5" s="23" t="s">
        <v>30</v>
      </c>
      <c r="C5" s="20" t="s">
        <v>65</v>
      </c>
      <c r="D5" s="10" t="s">
        <v>119</v>
      </c>
      <c r="E5" s="11">
        <v>17</v>
      </c>
      <c r="F5" s="21"/>
      <c r="G5" s="22">
        <f>F5*E5</f>
        <v>0</v>
      </c>
    </row>
    <row r="6" spans="1:7" s="17" customFormat="1" x14ac:dyDescent="0.35">
      <c r="A6" s="18">
        <v>2</v>
      </c>
      <c r="B6" s="19" t="s">
        <v>31</v>
      </c>
      <c r="C6" s="20" t="s">
        <v>22</v>
      </c>
      <c r="D6" s="10" t="s">
        <v>120</v>
      </c>
      <c r="E6" s="11">
        <f>'[1]Volume Sheet'!$D$154+'[2]Volume Sheet'!$J$108+'[3]Volume Sheet'!$J$176</f>
        <v>135</v>
      </c>
      <c r="F6" s="21"/>
      <c r="G6" s="22">
        <f t="shared" ref="G6:G53" si="0">F6*E6</f>
        <v>0</v>
      </c>
    </row>
    <row r="7" spans="1:7" s="17" customFormat="1" x14ac:dyDescent="0.35">
      <c r="A7" s="18">
        <v>3</v>
      </c>
      <c r="B7" s="23" t="s">
        <v>32</v>
      </c>
      <c r="C7" s="20" t="s">
        <v>66</v>
      </c>
      <c r="D7" s="10" t="s">
        <v>24</v>
      </c>
      <c r="E7" s="11">
        <f>'[1]Volume Sheet'!$D$155+'[2]Volume Sheet'!$J$109+'[3]Volume Sheet'!$J$177</f>
        <v>67</v>
      </c>
      <c r="F7" s="21"/>
      <c r="G7" s="22">
        <f t="shared" si="0"/>
        <v>0</v>
      </c>
    </row>
    <row r="8" spans="1:7" s="17" customFormat="1" ht="36" x14ac:dyDescent="0.35">
      <c r="A8" s="18">
        <v>4</v>
      </c>
      <c r="B8" s="23" t="s">
        <v>33</v>
      </c>
      <c r="C8" s="20" t="s">
        <v>67</v>
      </c>
      <c r="D8" s="10" t="s">
        <v>119</v>
      </c>
      <c r="E8" s="11">
        <f>'[1]Volume Sheet'!$D$156+'[2]Volume Sheet'!$D$110</f>
        <v>10</v>
      </c>
      <c r="F8" s="21"/>
      <c r="G8" s="22">
        <f t="shared" si="0"/>
        <v>0</v>
      </c>
    </row>
    <row r="9" spans="1:7" s="17" customFormat="1" x14ac:dyDescent="0.35">
      <c r="A9" s="18">
        <v>5</v>
      </c>
      <c r="B9" s="23" t="s">
        <v>34</v>
      </c>
      <c r="C9" s="20" t="s">
        <v>68</v>
      </c>
      <c r="D9" s="10" t="s">
        <v>119</v>
      </c>
      <c r="E9" s="11">
        <f>'[1]Volume Sheet'!$D$157+'[2]Volume Sheet'!$D$111</f>
        <v>5</v>
      </c>
      <c r="F9" s="21"/>
      <c r="G9" s="22">
        <f t="shared" si="0"/>
        <v>0</v>
      </c>
    </row>
    <row r="10" spans="1:7" s="17" customFormat="1" x14ac:dyDescent="0.35">
      <c r="A10" s="18">
        <v>6</v>
      </c>
      <c r="B10" s="23" t="s">
        <v>29</v>
      </c>
      <c r="C10" s="20" t="s">
        <v>69</v>
      </c>
      <c r="D10" s="10" t="s">
        <v>119</v>
      </c>
      <c r="E10" s="11">
        <f>'[1]Volume Sheet'!$D$158+'[2]Volume Sheet'!$J$112</f>
        <v>20</v>
      </c>
      <c r="F10" s="21"/>
      <c r="G10" s="22">
        <f t="shared" si="0"/>
        <v>0</v>
      </c>
    </row>
    <row r="11" spans="1:7" s="17" customFormat="1" ht="36" x14ac:dyDescent="0.35">
      <c r="A11" s="18">
        <v>7</v>
      </c>
      <c r="B11" s="19" t="s">
        <v>109</v>
      </c>
      <c r="C11" s="24" t="s">
        <v>28</v>
      </c>
      <c r="D11" s="38" t="s">
        <v>25</v>
      </c>
      <c r="E11" s="11">
        <f>'[1]Volume Sheet'!$D$159+'[2]Volume Sheet'!$J$113</f>
        <v>20</v>
      </c>
      <c r="F11" s="21"/>
      <c r="G11" s="22">
        <f t="shared" si="0"/>
        <v>0</v>
      </c>
    </row>
    <row r="12" spans="1:7" s="17" customFormat="1" ht="36" x14ac:dyDescent="0.35">
      <c r="A12" s="18">
        <v>8</v>
      </c>
      <c r="B12" s="19" t="s">
        <v>110</v>
      </c>
      <c r="C12" s="24" t="s">
        <v>70</v>
      </c>
      <c r="D12" s="38" t="s">
        <v>25</v>
      </c>
      <c r="E12" s="11">
        <f>'[1]Volume Sheet'!$D$160+'[2]Volume Sheet'!$J$114</f>
        <v>6</v>
      </c>
      <c r="F12" s="21"/>
      <c r="G12" s="22">
        <f t="shared" si="0"/>
        <v>0</v>
      </c>
    </row>
    <row r="13" spans="1:7" s="17" customFormat="1" ht="90" x14ac:dyDescent="0.35">
      <c r="A13" s="18">
        <v>9</v>
      </c>
      <c r="B13" s="23" t="s">
        <v>35</v>
      </c>
      <c r="C13" s="20" t="s">
        <v>118</v>
      </c>
      <c r="D13" s="38" t="s">
        <v>25</v>
      </c>
      <c r="E13" s="11">
        <f>'[1]Volume Sheet'!$D$161+'[2]Volume Sheet'!$D$115+'[3]Volume Sheet'!$J$178</f>
        <v>21</v>
      </c>
      <c r="F13" s="21"/>
      <c r="G13" s="22">
        <f t="shared" si="0"/>
        <v>0</v>
      </c>
    </row>
    <row r="14" spans="1:7" s="17" customFormat="1" x14ac:dyDescent="0.35">
      <c r="A14" s="18">
        <v>10</v>
      </c>
      <c r="B14" s="23" t="s">
        <v>36</v>
      </c>
      <c r="C14" s="20" t="s">
        <v>71</v>
      </c>
      <c r="D14" s="38" t="s">
        <v>25</v>
      </c>
      <c r="E14" s="11">
        <f>'[1]Volume Sheet'!$D$162+'[2]Volume Sheet'!$J$116+'[3]Volume Sheet'!$J$179</f>
        <v>30</v>
      </c>
      <c r="F14" s="21"/>
      <c r="G14" s="22">
        <f t="shared" si="0"/>
        <v>0</v>
      </c>
    </row>
    <row r="15" spans="1:7" s="17" customFormat="1" x14ac:dyDescent="0.35">
      <c r="A15" s="18">
        <v>11</v>
      </c>
      <c r="B15" s="23" t="s">
        <v>18</v>
      </c>
      <c r="C15" s="20" t="s">
        <v>72</v>
      </c>
      <c r="D15" s="38" t="s">
        <v>25</v>
      </c>
      <c r="E15" s="11">
        <f>'[1]Volume Sheet'!$D$163+'[2]Volume Sheet'!$J$117</f>
        <v>165</v>
      </c>
      <c r="F15" s="21"/>
      <c r="G15" s="22">
        <f t="shared" si="0"/>
        <v>0</v>
      </c>
    </row>
    <row r="16" spans="1:7" s="17" customFormat="1" x14ac:dyDescent="0.35">
      <c r="A16" s="18">
        <v>12</v>
      </c>
      <c r="B16" s="23" t="s">
        <v>37</v>
      </c>
      <c r="C16" s="20" t="s">
        <v>73</v>
      </c>
      <c r="D16" s="38" t="s">
        <v>25</v>
      </c>
      <c r="E16" s="11">
        <f>'[1]Volume Sheet'!$D$164+'[2]Volume Sheet'!$J$118+'[3]Volume Sheet'!$J$180</f>
        <v>1100</v>
      </c>
      <c r="F16" s="21"/>
      <c r="G16" s="22">
        <f t="shared" si="0"/>
        <v>0</v>
      </c>
    </row>
    <row r="17" spans="1:7" s="17" customFormat="1" x14ac:dyDescent="0.35">
      <c r="A17" s="18">
        <v>13</v>
      </c>
      <c r="B17" s="23" t="s">
        <v>38</v>
      </c>
      <c r="C17" s="20" t="s">
        <v>74</v>
      </c>
      <c r="D17" s="38" t="s">
        <v>25</v>
      </c>
      <c r="E17" s="11">
        <f>'[1]Volume Sheet'!$D$165+'[2]Volume Sheet'!$J$119+'[3]Volume Sheet'!$J$181</f>
        <v>17</v>
      </c>
      <c r="F17" s="21"/>
      <c r="G17" s="22">
        <f t="shared" si="0"/>
        <v>0</v>
      </c>
    </row>
    <row r="18" spans="1:7" s="17" customFormat="1" x14ac:dyDescent="0.35">
      <c r="A18" s="18">
        <v>14</v>
      </c>
      <c r="B18" s="23" t="s">
        <v>39</v>
      </c>
      <c r="C18" s="20" t="s">
        <v>75</v>
      </c>
      <c r="D18" s="38" t="s">
        <v>25</v>
      </c>
      <c r="E18" s="11">
        <f>'[1]Volume Sheet'!$D$164+'[2]Volume Sheet'!$J$120+'[3]Volume Sheet'!$J$182</f>
        <v>1108</v>
      </c>
      <c r="F18" s="21"/>
      <c r="G18" s="22">
        <f t="shared" si="0"/>
        <v>0</v>
      </c>
    </row>
    <row r="19" spans="1:7" s="17" customFormat="1" x14ac:dyDescent="0.35">
      <c r="A19" s="18">
        <v>15</v>
      </c>
      <c r="B19" s="23" t="s">
        <v>40</v>
      </c>
      <c r="C19" s="24" t="s">
        <v>76</v>
      </c>
      <c r="D19" s="38" t="s">
        <v>121</v>
      </c>
      <c r="E19" s="11">
        <v>1961.91</v>
      </c>
      <c r="F19" s="21"/>
      <c r="G19" s="22">
        <f t="shared" si="0"/>
        <v>0</v>
      </c>
    </row>
    <row r="20" spans="1:7" s="17" customFormat="1" x14ac:dyDescent="0.35">
      <c r="A20" s="18">
        <v>16</v>
      </c>
      <c r="B20" s="3" t="s">
        <v>41</v>
      </c>
      <c r="C20" s="4" t="s">
        <v>77</v>
      </c>
      <c r="D20" s="38" t="s">
        <v>121</v>
      </c>
      <c r="E20" s="11">
        <f>'[1]Volume Sheet'!$D$168+'[2]Volume Sheet'!$J$122+'[3]Volume Sheet'!$J$184</f>
        <v>23</v>
      </c>
      <c r="F20" s="21"/>
      <c r="G20" s="22">
        <f t="shared" si="0"/>
        <v>0</v>
      </c>
    </row>
    <row r="21" spans="1:7" s="17" customFormat="1" x14ac:dyDescent="0.35">
      <c r="A21" s="18">
        <v>17</v>
      </c>
      <c r="B21" s="23" t="s">
        <v>42</v>
      </c>
      <c r="C21" s="20" t="s">
        <v>78</v>
      </c>
      <c r="D21" s="38" t="s">
        <v>121</v>
      </c>
      <c r="E21" s="11">
        <f>'[1]Volume Sheet'!$D$169+'[2]Volume Sheet'!$J$123</f>
        <v>371</v>
      </c>
      <c r="F21" s="21"/>
      <c r="G21" s="22">
        <f t="shared" si="0"/>
        <v>0</v>
      </c>
    </row>
    <row r="22" spans="1:7" s="17" customFormat="1" x14ac:dyDescent="0.35">
      <c r="A22" s="18">
        <v>18</v>
      </c>
      <c r="B22" s="23" t="s">
        <v>43</v>
      </c>
      <c r="C22" s="20" t="s">
        <v>79</v>
      </c>
      <c r="D22" s="38" t="s">
        <v>121</v>
      </c>
      <c r="E22" s="11">
        <f>'[1]Volume Sheet'!$D$170+'[2]Volume Sheet'!$J$124</f>
        <v>24</v>
      </c>
      <c r="F22" s="21"/>
      <c r="G22" s="22">
        <f t="shared" si="0"/>
        <v>0</v>
      </c>
    </row>
    <row r="23" spans="1:7" s="17" customFormat="1" x14ac:dyDescent="0.35">
      <c r="A23" s="18">
        <v>19</v>
      </c>
      <c r="B23" s="23" t="s">
        <v>17</v>
      </c>
      <c r="C23" s="20" t="s">
        <v>80</v>
      </c>
      <c r="D23" s="38" t="s">
        <v>25</v>
      </c>
      <c r="E23" s="11">
        <f>'[1]Volume Sheet'!$D$171+'[2]Volume Sheet'!$J$125+'[3]Volume Sheet'!$J$185</f>
        <v>14</v>
      </c>
      <c r="F23" s="21"/>
      <c r="G23" s="22">
        <f t="shared" si="0"/>
        <v>0</v>
      </c>
    </row>
    <row r="24" spans="1:7" s="17" customFormat="1" ht="36" x14ac:dyDescent="0.35">
      <c r="A24" s="18">
        <v>20</v>
      </c>
      <c r="B24" s="23" t="s">
        <v>44</v>
      </c>
      <c r="C24" s="20" t="s">
        <v>81</v>
      </c>
      <c r="D24" s="38" t="s">
        <v>25</v>
      </c>
      <c r="E24" s="11">
        <f>'[1]Volume Sheet'!$D$172+'[2]Volume Sheet'!$J$126+'[3]Volume Sheet'!$J$186</f>
        <v>27</v>
      </c>
      <c r="F24" s="21"/>
      <c r="G24" s="22">
        <f t="shared" si="0"/>
        <v>0</v>
      </c>
    </row>
    <row r="25" spans="1:7" s="17" customFormat="1" ht="36" x14ac:dyDescent="0.35">
      <c r="A25" s="18">
        <v>21</v>
      </c>
      <c r="B25" s="23" t="s">
        <v>45</v>
      </c>
      <c r="C25" s="20" t="s">
        <v>82</v>
      </c>
      <c r="D25" s="38" t="s">
        <v>25</v>
      </c>
      <c r="E25" s="11">
        <f>'[1]Volume Sheet'!$D$173+'[2]Volume Sheet'!$J$127+'[3]Volume Sheet'!$J$187</f>
        <v>24</v>
      </c>
      <c r="F25" s="21"/>
      <c r="G25" s="22">
        <f t="shared" si="0"/>
        <v>0</v>
      </c>
    </row>
    <row r="26" spans="1:7" s="17" customFormat="1" x14ac:dyDescent="0.35">
      <c r="A26" s="18">
        <v>22</v>
      </c>
      <c r="B26" s="23" t="s">
        <v>46</v>
      </c>
      <c r="C26" s="20" t="s">
        <v>83</v>
      </c>
      <c r="D26" s="38" t="s">
        <v>121</v>
      </c>
      <c r="E26" s="11">
        <f>'[1]Volume Sheet'!$D$174+'[2]Volume Sheet'!$J$128+'[3]Volume Sheet'!$J$188</f>
        <v>18</v>
      </c>
      <c r="F26" s="21"/>
      <c r="G26" s="22">
        <f t="shared" si="0"/>
        <v>0</v>
      </c>
    </row>
    <row r="27" spans="1:7" s="17" customFormat="1" ht="351" customHeight="1" x14ac:dyDescent="0.35">
      <c r="A27" s="18">
        <v>23</v>
      </c>
      <c r="B27" s="6" t="s">
        <v>47</v>
      </c>
      <c r="C27" s="24" t="s">
        <v>84</v>
      </c>
      <c r="D27" s="38" t="s">
        <v>122</v>
      </c>
      <c r="E27" s="11">
        <f>'[1]Volume Sheet'!$D$175+'[2]Volume Sheet'!$J$129+'[3]Volume Sheet'!$J$190</f>
        <v>14</v>
      </c>
      <c r="F27" s="21"/>
      <c r="G27" s="22">
        <f t="shared" si="0"/>
        <v>0</v>
      </c>
    </row>
    <row r="28" spans="1:7" s="17" customFormat="1" x14ac:dyDescent="0.35">
      <c r="A28" s="18">
        <v>24</v>
      </c>
      <c r="B28" s="23" t="s">
        <v>48</v>
      </c>
      <c r="C28" s="20" t="s">
        <v>85</v>
      </c>
      <c r="D28" s="38" t="s">
        <v>121</v>
      </c>
      <c r="E28" s="11">
        <f>'[3]Volume Sheet'!$J$189</f>
        <v>12</v>
      </c>
      <c r="F28" s="21"/>
      <c r="G28" s="22">
        <f t="shared" si="0"/>
        <v>0</v>
      </c>
    </row>
    <row r="29" spans="1:7" s="17" customFormat="1" x14ac:dyDescent="0.35">
      <c r="A29" s="18">
        <v>25</v>
      </c>
      <c r="B29" s="23" t="s">
        <v>49</v>
      </c>
      <c r="C29" s="20" t="s">
        <v>86</v>
      </c>
      <c r="D29" s="38" t="s">
        <v>25</v>
      </c>
      <c r="E29" s="11">
        <f>'[2]Volume Sheet'!$J$130</f>
        <v>16</v>
      </c>
      <c r="F29" s="21"/>
      <c r="G29" s="22">
        <f t="shared" si="0"/>
        <v>0</v>
      </c>
    </row>
    <row r="30" spans="1:7" s="17" customFormat="1" x14ac:dyDescent="0.35">
      <c r="A30" s="18">
        <v>26</v>
      </c>
      <c r="B30" s="23" t="s">
        <v>50</v>
      </c>
      <c r="C30" s="20" t="s">
        <v>87</v>
      </c>
      <c r="D30" s="38" t="s">
        <v>9</v>
      </c>
      <c r="E30" s="11">
        <f>'[1]Actionaid BoQ'!$E$66+'[2]Actionaid BoQ'!$E$72</f>
        <v>473</v>
      </c>
      <c r="F30" s="21"/>
      <c r="G30" s="22">
        <f t="shared" si="0"/>
        <v>0</v>
      </c>
    </row>
    <row r="31" spans="1:7" s="17" customFormat="1" ht="36" x14ac:dyDescent="0.35">
      <c r="A31" s="18">
        <v>27</v>
      </c>
      <c r="B31" s="23" t="s">
        <v>51</v>
      </c>
      <c r="C31" s="20" t="s">
        <v>88</v>
      </c>
      <c r="D31" s="38" t="s">
        <v>25</v>
      </c>
      <c r="E31" s="5">
        <f>'[1]Actionaid BoQ'!$E$58+'[2]Actionaid BoQ'!$E$64+'[3]Actionaid BoQ'!$E$48</f>
        <v>19</v>
      </c>
      <c r="F31" s="21"/>
      <c r="G31" s="22">
        <f t="shared" si="0"/>
        <v>0</v>
      </c>
    </row>
    <row r="32" spans="1:7" s="17" customFormat="1" ht="36" x14ac:dyDescent="0.35">
      <c r="A32" s="18">
        <v>28</v>
      </c>
      <c r="B32" s="19" t="s">
        <v>52</v>
      </c>
      <c r="C32" s="20" t="s">
        <v>89</v>
      </c>
      <c r="D32" s="38" t="s">
        <v>123</v>
      </c>
      <c r="E32" s="5">
        <f>('[1]Actionaid BoQ'!$E$29+'[1]Actionaid BoQ'!$E$35+'[1]Actionaid BoQ'!$E$47+'[1]Actionaid BoQ'!$E$53+'[1]Actionaid BoQ'!$E$60+'[2]Actionaid BoQ'!$E$31+'[2]Actionaid BoQ'!$E$37+'[2]Actionaid BoQ'!$E$43+'[2]Actionaid BoQ'!$E$53+'[2]Actionaid BoQ'!$E$59+'[2]Actionaid BoQ'!$E$66+'[3]Actionaid BoQ'!$E$19+'[3]Actionaid BoQ'!$E$25+'[3]Actionaid BoQ'!$E$37+'[3]Actionaid BoQ'!$E$43+'[3]Actionaid BoQ'!$E$50)/50</f>
        <v>1161.7579008</v>
      </c>
      <c r="F32" s="21"/>
      <c r="G32" s="22">
        <f t="shared" si="0"/>
        <v>0</v>
      </c>
    </row>
    <row r="33" spans="1:7" s="17" customFormat="1" ht="36" x14ac:dyDescent="0.35">
      <c r="A33" s="18">
        <v>29</v>
      </c>
      <c r="B33" s="19" t="s">
        <v>53</v>
      </c>
      <c r="C33" s="24" t="s">
        <v>90</v>
      </c>
      <c r="D33" s="38" t="s">
        <v>124</v>
      </c>
      <c r="E33" s="5">
        <f>'[1]Actionaid BoQ'!$E$30+'[2]Actionaid BoQ'!$E$32+'[3]Actionaid BoQ'!$E$20</f>
        <v>92.665742399999999</v>
      </c>
      <c r="F33" s="21"/>
      <c r="G33" s="22">
        <f t="shared" si="0"/>
        <v>0</v>
      </c>
    </row>
    <row r="34" spans="1:7" s="17" customFormat="1" ht="38.5" customHeight="1" x14ac:dyDescent="0.35">
      <c r="A34" s="18">
        <v>30</v>
      </c>
      <c r="B34" s="19" t="s">
        <v>53</v>
      </c>
      <c r="C34" s="24" t="s">
        <v>91</v>
      </c>
      <c r="D34" s="38" t="s">
        <v>124</v>
      </c>
      <c r="E34" s="5">
        <f>'[1]Actionaid BoQ'!$E$36+'[2]Actionaid BoQ'!$E$38+'[2]Actionaid BoQ'!$E$44+'[3]Actionaid BoQ'!$E$26</f>
        <v>11.544109499999998</v>
      </c>
      <c r="F34" s="21"/>
      <c r="G34" s="22">
        <f t="shared" si="0"/>
        <v>0</v>
      </c>
    </row>
    <row r="35" spans="1:7" s="17" customFormat="1" ht="38.5" customHeight="1" x14ac:dyDescent="0.35">
      <c r="A35" s="18">
        <v>31</v>
      </c>
      <c r="B35" s="19" t="s">
        <v>54</v>
      </c>
      <c r="C35" s="24" t="s">
        <v>92</v>
      </c>
      <c r="D35" s="38" t="s">
        <v>124</v>
      </c>
      <c r="E35" s="5">
        <f>'[1]Actionaid BoQ'!$E$49+'[1]Actionaid BoQ'!$E$55+'[1]Actionaid BoQ'!$E$61+'[2]Actionaid BoQ'!$E$55+'[2]Actionaid BoQ'!$E$61+'[2]Actionaid BoQ'!$E$67+'[3]Actionaid BoQ'!$E$39+'[3]Actionaid BoQ'!$E$45+'[3]Actionaid BoQ'!$E$51</f>
        <v>18.55</v>
      </c>
      <c r="F35" s="21"/>
      <c r="G35" s="22">
        <f t="shared" si="0"/>
        <v>0</v>
      </c>
    </row>
    <row r="36" spans="1:7" s="17" customFormat="1" ht="38.5" customHeight="1" x14ac:dyDescent="0.35">
      <c r="A36" s="18">
        <v>32</v>
      </c>
      <c r="B36" s="19" t="s">
        <v>55</v>
      </c>
      <c r="C36" s="24" t="s">
        <v>93</v>
      </c>
      <c r="D36" s="38" t="s">
        <v>124</v>
      </c>
      <c r="E36" s="5">
        <f>'[1]Actionaid BoQ'!$E$48+'[1]Actionaid BoQ'!$E$54+'[2]Actionaid BoQ'!$E$54+'[2]Actionaid BoQ'!$E$60+'[3]Actionaid BoQ'!$E$38+'[3]Actionaid BoQ'!$E$44</f>
        <v>36.257311999999999</v>
      </c>
      <c r="F36" s="21"/>
      <c r="G36" s="22">
        <f t="shared" si="0"/>
        <v>0</v>
      </c>
    </row>
    <row r="37" spans="1:7" s="17" customFormat="1" ht="38.5" customHeight="1" x14ac:dyDescent="0.35">
      <c r="A37" s="18">
        <v>33</v>
      </c>
      <c r="B37" s="19" t="s">
        <v>56</v>
      </c>
      <c r="C37" s="24" t="s">
        <v>117</v>
      </c>
      <c r="D37" s="38" t="s">
        <v>124</v>
      </c>
      <c r="E37" s="5">
        <f>'[1]Actionaid BoQ'!$E$28+'[2]Actionaid BoQ'!$E$30+'[3]Actionaid BoQ'!$E$18</f>
        <v>236.39220000000003</v>
      </c>
      <c r="F37" s="21"/>
      <c r="G37" s="22">
        <f t="shared" si="0"/>
        <v>0</v>
      </c>
    </row>
    <row r="38" spans="1:7" s="17" customFormat="1" ht="49.5" customHeight="1" x14ac:dyDescent="0.35">
      <c r="A38" s="18">
        <v>34</v>
      </c>
      <c r="B38" s="19" t="s">
        <v>57</v>
      </c>
      <c r="C38" s="20" t="s">
        <v>94</v>
      </c>
      <c r="D38" s="38" t="s">
        <v>124</v>
      </c>
      <c r="E38" s="5">
        <f>'[2]Actionaid BoQ'!$E$13</f>
        <v>235.4</v>
      </c>
      <c r="F38" s="21"/>
      <c r="G38" s="22">
        <f t="shared" si="0"/>
        <v>0</v>
      </c>
    </row>
    <row r="39" spans="1:7" s="17" customFormat="1" ht="59.5" customHeight="1" x14ac:dyDescent="0.35">
      <c r="A39" s="18">
        <v>35</v>
      </c>
      <c r="B39" s="19" t="s">
        <v>116</v>
      </c>
      <c r="C39" s="20" t="s">
        <v>95</v>
      </c>
      <c r="D39" s="38" t="s">
        <v>124</v>
      </c>
      <c r="E39" s="5">
        <f>'[1]Actionaid BoQ'!$E$23+'[2]Actionaid BoQ'!$E$25+'[3]Actionaid BoQ'!$E$13</f>
        <v>21.080399999999997</v>
      </c>
      <c r="F39" s="21"/>
      <c r="G39" s="22">
        <f t="shared" si="0"/>
        <v>0</v>
      </c>
    </row>
    <row r="40" spans="1:7" s="17" customFormat="1" ht="36" x14ac:dyDescent="0.35">
      <c r="A40" s="18">
        <v>36</v>
      </c>
      <c r="B40" s="19" t="s">
        <v>58</v>
      </c>
      <c r="C40" s="20" t="s">
        <v>96</v>
      </c>
      <c r="D40" s="38" t="s">
        <v>26</v>
      </c>
      <c r="E40" s="5">
        <f>('[1]Actionaid BoQ'!$E$18+'[1]Actionaid BoQ'!$E$20+'[2]Actionaid BoQ'!$E$20+'[2]Actionaid BoQ'!$E$22)/1000</f>
        <v>5.12256</v>
      </c>
      <c r="F40" s="21"/>
      <c r="G40" s="22">
        <f t="shared" si="0"/>
        <v>0</v>
      </c>
    </row>
    <row r="41" spans="1:7" s="17" customFormat="1" ht="36" x14ac:dyDescent="0.35">
      <c r="A41" s="18">
        <v>37</v>
      </c>
      <c r="B41" s="19" t="s">
        <v>59</v>
      </c>
      <c r="C41" s="20" t="s">
        <v>97</v>
      </c>
      <c r="D41" s="38" t="s">
        <v>26</v>
      </c>
      <c r="E41" s="5">
        <f>('[1]Actionaid BoQ'!$E$19+'[2]Actionaid BoQ'!$E$21)/1000</f>
        <v>1.15968</v>
      </c>
      <c r="F41" s="21"/>
      <c r="G41" s="22">
        <f t="shared" si="0"/>
        <v>0</v>
      </c>
    </row>
    <row r="42" spans="1:7" s="17" customFormat="1" ht="51" customHeight="1" x14ac:dyDescent="0.35">
      <c r="A42" s="18">
        <v>38</v>
      </c>
      <c r="B42" s="23" t="s">
        <v>60</v>
      </c>
      <c r="C42" s="20" t="s">
        <v>98</v>
      </c>
      <c r="D42" s="38" t="s">
        <v>24</v>
      </c>
      <c r="E42" s="5">
        <v>52</v>
      </c>
      <c r="F42" s="21"/>
      <c r="G42" s="22">
        <f t="shared" si="0"/>
        <v>0</v>
      </c>
    </row>
    <row r="43" spans="1:7" s="17" customFormat="1" ht="45.5" customHeight="1" x14ac:dyDescent="0.35">
      <c r="A43" s="18">
        <v>39</v>
      </c>
      <c r="B43" s="23" t="s">
        <v>111</v>
      </c>
      <c r="C43" s="20" t="s">
        <v>99</v>
      </c>
      <c r="D43" s="38" t="s">
        <v>26</v>
      </c>
      <c r="E43" s="5">
        <f>('[1]Actionaid BoQ'!$E$41+'[2]Actionaid BoQ'!$E$48+'[3]Actionaid BoQ'!$E$31)/1000</f>
        <v>1.1038024691358026</v>
      </c>
      <c r="F43" s="21"/>
      <c r="G43" s="22">
        <f t="shared" si="0"/>
        <v>0</v>
      </c>
    </row>
    <row r="44" spans="1:7" s="17" customFormat="1" ht="45.5" customHeight="1" x14ac:dyDescent="0.35">
      <c r="A44" s="18">
        <v>40</v>
      </c>
      <c r="B44" s="23" t="s">
        <v>112</v>
      </c>
      <c r="C44" s="20" t="s">
        <v>100</v>
      </c>
      <c r="D44" s="38" t="s">
        <v>26</v>
      </c>
      <c r="E44" s="5">
        <f>('[1]Actionaid BoQ'!$E$42+'[3]Actionaid BoQ'!$E$32)/1000</f>
        <v>0.19861333333333334</v>
      </c>
      <c r="F44" s="21"/>
      <c r="G44" s="22">
        <f t="shared" si="0"/>
        <v>0</v>
      </c>
    </row>
    <row r="45" spans="1:7" s="17" customFormat="1" ht="39.5" customHeight="1" x14ac:dyDescent="0.35">
      <c r="A45" s="18">
        <v>41</v>
      </c>
      <c r="B45" s="19" t="s">
        <v>61</v>
      </c>
      <c r="C45" s="20" t="s">
        <v>101</v>
      </c>
      <c r="D45" s="38" t="s">
        <v>27</v>
      </c>
      <c r="E45" s="5">
        <f>'[1]Actionaid BoQ'!$E$43+'[2]Actionaid BoQ'!$E$49+'[3]Actionaid BoQ'!$E$33</f>
        <v>10.940292740740741</v>
      </c>
      <c r="F45" s="21"/>
      <c r="G45" s="22">
        <f t="shared" si="0"/>
        <v>0</v>
      </c>
    </row>
    <row r="46" spans="1:7" s="17" customFormat="1" ht="39.5" customHeight="1" x14ac:dyDescent="0.35">
      <c r="A46" s="18">
        <v>42</v>
      </c>
      <c r="B46" s="23" t="s">
        <v>62</v>
      </c>
      <c r="C46" s="20" t="s">
        <v>102</v>
      </c>
      <c r="D46" s="38" t="s">
        <v>9</v>
      </c>
      <c r="E46" s="5">
        <f>'[1]Actionaid BoQ'!$E$68+'[2]Actionaid BoQ'!$E$74+'[3]Actionaid BoQ'!$E$57</f>
        <v>222.64000000000004</v>
      </c>
      <c r="F46" s="21"/>
      <c r="G46" s="22">
        <f t="shared" si="0"/>
        <v>0</v>
      </c>
    </row>
    <row r="47" spans="1:7" s="17" customFormat="1" ht="36" x14ac:dyDescent="0.35">
      <c r="A47" s="18">
        <v>43</v>
      </c>
      <c r="B47" s="23" t="s">
        <v>19</v>
      </c>
      <c r="C47" s="20" t="s">
        <v>103</v>
      </c>
      <c r="D47" s="38" t="s">
        <v>25</v>
      </c>
      <c r="E47" s="5">
        <f>'[1]Actionaid BoQ'!$E$69+'[2]Actionaid BoQ'!$E$75+'[3]Actionaid BoQ'!$E$58</f>
        <v>404.80000000000007</v>
      </c>
      <c r="F47" s="21"/>
      <c r="G47" s="22">
        <f t="shared" si="0"/>
        <v>0</v>
      </c>
    </row>
    <row r="48" spans="1:7" s="17" customFormat="1" ht="50" customHeight="1" x14ac:dyDescent="0.35">
      <c r="A48" s="18">
        <v>44</v>
      </c>
      <c r="B48" s="23" t="s">
        <v>20</v>
      </c>
      <c r="C48" s="20" t="s">
        <v>23</v>
      </c>
      <c r="D48" s="38" t="s">
        <v>27</v>
      </c>
      <c r="E48" s="5">
        <f>'[1]Actionaid BoQ'!$E$70+'[2]Actionaid BoQ'!$E$76+'[3]Actionaid BoQ'!$E$59</f>
        <v>40.480000000000004</v>
      </c>
      <c r="F48" s="21"/>
      <c r="G48" s="22">
        <f t="shared" si="0"/>
        <v>0</v>
      </c>
    </row>
    <row r="49" spans="1:7" s="17" customFormat="1" ht="82" customHeight="1" x14ac:dyDescent="0.35">
      <c r="A49" s="18">
        <v>45</v>
      </c>
      <c r="B49" s="23" t="s">
        <v>113</v>
      </c>
      <c r="C49" s="20" t="s">
        <v>104</v>
      </c>
      <c r="D49" s="38" t="s">
        <v>125</v>
      </c>
      <c r="E49" s="5">
        <f>'[1]Actionaid BoQ'!$E$74+'[3]Actionaid BoQ'!$E$63</f>
        <v>38.399999999999991</v>
      </c>
      <c r="F49" s="21"/>
      <c r="G49" s="22">
        <f t="shared" si="0"/>
        <v>0</v>
      </c>
    </row>
    <row r="50" spans="1:7" s="17" customFormat="1" ht="79.5" customHeight="1" x14ac:dyDescent="0.35">
      <c r="A50" s="18">
        <v>46</v>
      </c>
      <c r="B50" s="23" t="s">
        <v>114</v>
      </c>
      <c r="C50" s="20" t="s">
        <v>105</v>
      </c>
      <c r="D50" s="38" t="s">
        <v>125</v>
      </c>
      <c r="E50" s="5">
        <f>'[1]Actionaid BoQ'!$E$75+'[2]Actionaid BoQ'!$E$80+'[3]Actionaid BoQ'!$E$64</f>
        <v>108.4</v>
      </c>
      <c r="F50" s="21"/>
      <c r="G50" s="22">
        <f t="shared" si="0"/>
        <v>0</v>
      </c>
    </row>
    <row r="51" spans="1:7" s="17" customFormat="1" ht="54" x14ac:dyDescent="0.35">
      <c r="A51" s="18">
        <v>47</v>
      </c>
      <c r="B51" s="23" t="s">
        <v>63</v>
      </c>
      <c r="C51" s="20" t="s">
        <v>106</v>
      </c>
      <c r="D51" s="38" t="s">
        <v>9</v>
      </c>
      <c r="E51" s="5">
        <f>'[2]Actionaid BoQ'!$E$81</f>
        <v>28</v>
      </c>
      <c r="F51" s="21"/>
      <c r="G51" s="22">
        <f t="shared" si="0"/>
        <v>0</v>
      </c>
    </row>
    <row r="52" spans="1:7" s="17" customFormat="1" ht="54" x14ac:dyDescent="0.35">
      <c r="A52" s="18">
        <v>48</v>
      </c>
      <c r="B52" s="23" t="s">
        <v>64</v>
      </c>
      <c r="C52" s="20" t="s">
        <v>107</v>
      </c>
      <c r="D52" s="38" t="s">
        <v>25</v>
      </c>
      <c r="E52" s="5">
        <f>'[2]Actionaid BoQ'!$E$84</f>
        <v>1</v>
      </c>
      <c r="F52" s="21"/>
      <c r="G52" s="22">
        <f t="shared" si="0"/>
        <v>0</v>
      </c>
    </row>
    <row r="53" spans="1:7" s="17" customFormat="1" ht="36" x14ac:dyDescent="0.35">
      <c r="A53" s="18">
        <v>49</v>
      </c>
      <c r="B53" s="23" t="s">
        <v>115</v>
      </c>
      <c r="C53" s="20" t="s">
        <v>108</v>
      </c>
      <c r="D53" s="38" t="s">
        <v>25</v>
      </c>
      <c r="E53" s="39">
        <f>'[1]Actionaid BoQ'!$E$76</f>
        <v>2</v>
      </c>
      <c r="F53" s="21"/>
      <c r="G53" s="22">
        <f t="shared" si="0"/>
        <v>0</v>
      </c>
    </row>
    <row r="54" spans="1:7" s="29" customFormat="1" ht="33" customHeight="1" x14ac:dyDescent="0.35">
      <c r="A54" s="7" t="s">
        <v>21</v>
      </c>
      <c r="B54" s="8"/>
      <c r="C54" s="8"/>
      <c r="D54" s="9"/>
      <c r="E54" s="26"/>
      <c r="F54" s="27"/>
      <c r="G54" s="28">
        <f>SUM(G5:G53)</f>
        <v>0</v>
      </c>
    </row>
    <row r="55" spans="1:7" s="29" customFormat="1" ht="33" customHeight="1" x14ac:dyDescent="0.35">
      <c r="A55" s="7" t="s">
        <v>3</v>
      </c>
      <c r="B55" s="8"/>
      <c r="C55" s="8"/>
      <c r="D55" s="9"/>
      <c r="E55" s="25"/>
      <c r="F55" s="30"/>
      <c r="G55" s="25"/>
    </row>
    <row r="56" spans="1:7" s="31" customFormat="1" x14ac:dyDescent="0.4">
      <c r="A56" s="13"/>
      <c r="D56" s="13"/>
      <c r="E56" s="13"/>
      <c r="F56" s="32"/>
      <c r="G56" s="33"/>
    </row>
    <row r="57" spans="1:7" s="31" customFormat="1" x14ac:dyDescent="0.4">
      <c r="A57" s="34" t="s">
        <v>4</v>
      </c>
      <c r="C57" s="35"/>
      <c r="D57" s="13"/>
      <c r="E57" s="13"/>
      <c r="F57" s="32"/>
      <c r="G57" s="33"/>
    </row>
    <row r="58" spans="1:7" s="31" customFormat="1" x14ac:dyDescent="0.4">
      <c r="A58" s="13"/>
      <c r="C58" s="13"/>
      <c r="D58" s="13"/>
      <c r="E58" s="13"/>
      <c r="F58" s="32"/>
      <c r="G58" s="13"/>
    </row>
    <row r="59" spans="1:7" s="31" customFormat="1" x14ac:dyDescent="0.4">
      <c r="A59" s="34" t="s">
        <v>4</v>
      </c>
      <c r="B59" s="34"/>
      <c r="C59" s="35"/>
      <c r="D59" s="13"/>
      <c r="E59" s="13"/>
      <c r="F59" s="32"/>
      <c r="G59" s="33"/>
    </row>
    <row r="60" spans="1:7" x14ac:dyDescent="0.35">
      <c r="A60" s="13"/>
      <c r="B60" s="13"/>
      <c r="D60" s="13"/>
      <c r="E60" s="13"/>
      <c r="F60" s="32"/>
      <c r="G60" s="13"/>
    </row>
    <row r="61" spans="1:7" x14ac:dyDescent="0.35">
      <c r="A61" s="13"/>
      <c r="B61" s="12" t="s">
        <v>10</v>
      </c>
      <c r="D61" s="13"/>
      <c r="E61" s="13"/>
      <c r="F61" s="32"/>
      <c r="G61" s="33"/>
    </row>
    <row r="62" spans="1:7" x14ac:dyDescent="0.4">
      <c r="A62" s="31"/>
      <c r="C62" s="36"/>
      <c r="D62" s="31"/>
      <c r="E62" s="31"/>
      <c r="F62" s="37"/>
      <c r="G62" s="31"/>
    </row>
    <row r="63" spans="1:7" x14ac:dyDescent="0.35">
      <c r="A63" s="13"/>
      <c r="B63" s="12" t="s">
        <v>11</v>
      </c>
      <c r="D63" s="13"/>
      <c r="E63" s="13"/>
      <c r="F63" s="32"/>
      <c r="G63" s="33"/>
    </row>
    <row r="64" spans="1:7" x14ac:dyDescent="0.4">
      <c r="A64" s="31"/>
      <c r="C64" s="36"/>
      <c r="D64" s="31"/>
      <c r="E64" s="31"/>
      <c r="F64" s="37"/>
      <c r="G64" s="31"/>
    </row>
    <row r="65" spans="1:7" x14ac:dyDescent="0.35">
      <c r="A65" s="13"/>
      <c r="B65" s="12" t="s">
        <v>12</v>
      </c>
      <c r="D65" s="13"/>
      <c r="E65" s="13"/>
      <c r="F65" s="32"/>
      <c r="G65" s="33"/>
    </row>
    <row r="66" spans="1:7" x14ac:dyDescent="0.4">
      <c r="A66" s="31"/>
      <c r="C66" s="36"/>
      <c r="D66" s="31"/>
      <c r="E66" s="31"/>
      <c r="F66" s="37"/>
      <c r="G66" s="31"/>
    </row>
    <row r="67" spans="1:7" x14ac:dyDescent="0.35">
      <c r="A67" s="13"/>
      <c r="B67" s="12" t="s">
        <v>13</v>
      </c>
      <c r="D67" s="13"/>
      <c r="E67" s="13"/>
      <c r="F67" s="32"/>
      <c r="G67" s="33"/>
    </row>
    <row r="68" spans="1:7" x14ac:dyDescent="0.4">
      <c r="A68" s="31"/>
      <c r="C68" s="36"/>
      <c r="D68" s="31"/>
      <c r="E68" s="31"/>
      <c r="F68" s="37"/>
      <c r="G68" s="31"/>
    </row>
    <row r="69" spans="1:7" x14ac:dyDescent="0.35">
      <c r="A69" s="13"/>
      <c r="B69" s="12" t="s">
        <v>14</v>
      </c>
      <c r="D69" s="13"/>
      <c r="E69" s="13"/>
      <c r="F69" s="32"/>
      <c r="G69" s="33"/>
    </row>
    <row r="70" spans="1:7" x14ac:dyDescent="0.4">
      <c r="A70" s="31"/>
      <c r="C70" s="36"/>
      <c r="D70" s="31"/>
      <c r="E70" s="31"/>
      <c r="F70" s="37"/>
      <c r="G70" s="31"/>
    </row>
    <row r="71" spans="1:7" x14ac:dyDescent="0.35">
      <c r="A71" s="13"/>
      <c r="B71" s="12" t="s">
        <v>15</v>
      </c>
      <c r="D71" s="13"/>
      <c r="E71" s="13"/>
      <c r="F71" s="32"/>
      <c r="G71" s="33"/>
    </row>
    <row r="72" spans="1:7" x14ac:dyDescent="0.4">
      <c r="A72" s="31"/>
      <c r="C72" s="36"/>
      <c r="D72" s="31"/>
      <c r="E72" s="31"/>
      <c r="F72" s="37"/>
      <c r="G72" s="31"/>
    </row>
    <row r="73" spans="1:7" x14ac:dyDescent="0.35">
      <c r="A73" s="13"/>
      <c r="B73" s="12" t="s">
        <v>16</v>
      </c>
      <c r="D73" s="13"/>
      <c r="E73" s="13"/>
      <c r="F73" s="32"/>
      <c r="G73" s="33"/>
    </row>
  </sheetData>
  <sheetProtection algorithmName="SHA-512" hashValue="VOo17RoSj3m/uRauqD0V/G6LCGTFPTvnAJr0rZW3kO+jS+JMIUcNV43O48d490KofYKtfavuzj2A8Cwm1Yv0/w==" saltValue="n8/h9MToilLR6td4Rqprgg==" spinCount="100000" sheet="1" objects="1" scenarios="1"/>
  <mergeCells count="5">
    <mergeCell ref="A54:D54"/>
    <mergeCell ref="A55:D55"/>
    <mergeCell ref="A3:C3"/>
    <mergeCell ref="A2:D2"/>
    <mergeCell ref="B4:C4"/>
  </mergeCells>
  <phoneticPr fontId="3" type="noConversion"/>
  <pageMargins left="0.7" right="0.7" top="0.75" bottom="0.75" header="0.3" footer="0.3"/>
  <pageSetup paperSize="9" scale="62" orientation="landscape" r:id="rId1"/>
  <headerFooter>
    <oddFooter>Page &amp;P of &amp;N</oddFooter>
  </headerFooter>
  <rowBreaks count="1" manualBreakCount="1">
    <brk id="36" max="6" man="1"/>
  </rowBreaks>
  <customProperties>
    <customPr name="QAA_DRILLPATH_NODE_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Micsellaneous-MRF</vt:lpstr>
      <vt:lpstr>'Micsellaneous-MRF'!Print_Area</vt:lpstr>
      <vt:lpstr>'Micsellaneous-MRF'!Print_Titles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Sultan Duranie</dc:creator>
  <cp:lastModifiedBy>Ahmad Seyar Esmati</cp:lastModifiedBy>
  <cp:lastPrinted>2024-10-15T10:55:25Z</cp:lastPrinted>
  <dcterms:created xsi:type="dcterms:W3CDTF">2020-10-11T08:54:13Z</dcterms:created>
  <dcterms:modified xsi:type="dcterms:W3CDTF">2024-10-15T10:55:28Z</dcterms:modified>
</cp:coreProperties>
</file>