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ThisWorkbook" defaultThemeVersion="124226"/>
  <mc:AlternateContent xmlns:mc="http://schemas.openxmlformats.org/markup-compatibility/2006">
    <mc:Choice Requires="x15">
      <x15ac:absPath xmlns:x15ac="http://schemas.microsoft.com/office/spreadsheetml/2010/11/ac" url="C:\Users\Dell\Desktop\64 SIP Latirine construction\"/>
    </mc:Choice>
  </mc:AlternateContent>
  <xr:revisionPtr revIDLastSave="0" documentId="8_{EF326210-48FC-4F0F-90E0-66AD54AD1296}" xr6:coauthVersionLast="36" xr6:coauthVersionMax="36" xr10:uidLastSave="{00000000-0000-0000-0000-000000000000}"/>
  <bookViews>
    <workbookView xWindow="0" yWindow="0" windowWidth="20490" windowHeight="7425" tabRatio="339" xr2:uid="{00000000-000D-0000-FFFF-FFFF00000000}"/>
  </bookViews>
  <sheets>
    <sheet name="Dara-e-zamchi Secondary school" sheetId="72" r:id="rId1"/>
    <sheet name="Expenses sheet of SMC" sheetId="5" state="hidden" r:id="rId2"/>
  </sheets>
  <definedNames>
    <definedName name="Excel_BuiltIn_Print_Titles_2" localSheetId="0">#REF!</definedName>
    <definedName name="Excel_BuiltIn_Print_Titles_2" localSheetId="1">#REF!</definedName>
    <definedName name="Excel_BuiltIn_Print_Titles_2">#REF!</definedName>
    <definedName name="_xlnm.Print_Area" localSheetId="0">'Dara-e-zamchi Secondary school'!$A$1:$I$746</definedName>
    <definedName name="_xlnm.Print_Area" localSheetId="1">'Expenses sheet of SMC'!$A$1:$T$14</definedName>
    <definedName name="_xlnm.Print_Titles" localSheetId="0">'Dara-e-zamchi Secondary school'!$1:$9</definedName>
  </definedNames>
  <calcPr calcId="191029"/>
</workbook>
</file>

<file path=xl/calcChain.xml><?xml version="1.0" encoding="utf-8"?>
<calcChain xmlns="http://schemas.openxmlformats.org/spreadsheetml/2006/main">
  <c r="R11" i="5" l="1"/>
  <c r="Q11" i="5"/>
  <c r="P11" i="5"/>
  <c r="M11" i="5"/>
  <c r="J11" i="5"/>
  <c r="S3" i="5"/>
  <c r="H737" i="72"/>
  <c r="H738" i="72" s="1"/>
  <c r="G737" i="72"/>
  <c r="G738" i="72" s="1"/>
  <c r="G709" i="72"/>
  <c r="G710" i="72" s="1"/>
  <c r="H710" i="72" s="1"/>
  <c r="G673" i="72"/>
  <c r="H672" i="72"/>
  <c r="H673" i="72" s="1"/>
  <c r="G672" i="72"/>
  <c r="H622" i="72"/>
  <c r="H621" i="72"/>
  <c r="G621" i="72"/>
  <c r="G622" i="72" s="1"/>
  <c r="H595" i="72"/>
  <c r="H596" i="72" s="1"/>
  <c r="G595" i="72"/>
  <c r="G596" i="72" s="1"/>
  <c r="H562" i="72"/>
  <c r="G562" i="72"/>
  <c r="H539" i="72"/>
  <c r="G539" i="72"/>
  <c r="D526" i="72"/>
  <c r="H523" i="72"/>
  <c r="G523" i="72"/>
  <c r="H511" i="72"/>
  <c r="G511" i="72"/>
  <c r="D497" i="72"/>
  <c r="D496" i="72"/>
  <c r="D493" i="72"/>
  <c r="G479" i="72"/>
  <c r="G480" i="72" s="1"/>
  <c r="H480" i="72" s="1"/>
  <c r="H443" i="72"/>
  <c r="H444" i="72" s="1"/>
  <c r="G443" i="72"/>
  <c r="G444" i="72" s="1"/>
  <c r="H405" i="72"/>
  <c r="H404" i="72"/>
  <c r="G404" i="72"/>
  <c r="G405" i="72" s="1"/>
  <c r="H354" i="72"/>
  <c r="H355" i="72" s="1"/>
  <c r="G354" i="72"/>
  <c r="G355" i="72" s="1"/>
  <c r="G301" i="72"/>
  <c r="G302" i="72" s="1"/>
  <c r="H302" i="72" s="1"/>
  <c r="H266" i="72"/>
  <c r="G266" i="72"/>
  <c r="D252" i="72"/>
  <c r="D251" i="72"/>
  <c r="D248" i="72"/>
  <c r="H235" i="72"/>
  <c r="G235" i="72"/>
  <c r="H208" i="72"/>
  <c r="H209" i="72" s="1"/>
  <c r="G208" i="72"/>
  <c r="G209" i="72" s="1"/>
  <c r="G167" i="72"/>
  <c r="H166" i="72"/>
  <c r="G166" i="72"/>
  <c r="H151" i="72"/>
  <c r="H167" i="72" s="1"/>
  <c r="G151" i="72"/>
  <c r="D149" i="72"/>
  <c r="D148" i="72"/>
  <c r="D147" i="72"/>
  <c r="D146" i="72"/>
  <c r="D145" i="72"/>
  <c r="D144" i="72"/>
  <c r="D143" i="72"/>
  <c r="D142" i="72"/>
  <c r="D141" i="72"/>
  <c r="D140" i="72"/>
  <c r="D139" i="72"/>
  <c r="D138" i="72"/>
  <c r="D137" i="72"/>
  <c r="D136" i="72"/>
  <c r="D135" i="72"/>
  <c r="D134" i="72"/>
  <c r="D133" i="72"/>
  <c r="D132" i="72"/>
  <c r="H119" i="72"/>
  <c r="G119" i="72"/>
  <c r="H108" i="72"/>
  <c r="G108" i="72"/>
  <c r="D94" i="72"/>
  <c r="D93" i="72"/>
  <c r="D90" i="72"/>
  <c r="H86" i="72"/>
  <c r="G86" i="72"/>
  <c r="G120" i="72" s="1"/>
  <c r="D83" i="72"/>
  <c r="D82" i="72"/>
  <c r="D81" i="72"/>
  <c r="D78" i="72"/>
  <c r="D76" i="72"/>
  <c r="H65" i="72"/>
  <c r="H66" i="72" s="1"/>
  <c r="G65" i="72"/>
  <c r="G66" i="72" s="1"/>
  <c r="D60" i="72"/>
  <c r="D59" i="72"/>
  <c r="D58" i="72"/>
  <c r="D55" i="72"/>
  <c r="D54" i="72"/>
  <c r="D53" i="72"/>
  <c r="D50" i="72"/>
  <c r="H38" i="72"/>
  <c r="H39" i="72" s="1"/>
  <c r="G38" i="72"/>
  <c r="G39" i="72" s="1"/>
  <c r="D34" i="72"/>
  <c r="D18" i="72"/>
  <c r="D17" i="72"/>
  <c r="D14" i="72"/>
  <c r="D13" i="72"/>
  <c r="D12" i="72"/>
  <c r="H540" i="72" l="1"/>
  <c r="H709" i="72"/>
  <c r="G540" i="72"/>
  <c r="H479" i="72"/>
  <c r="H301" i="72"/>
  <c r="H120" i="72"/>
  <c r="H739" i="72"/>
</calcChain>
</file>

<file path=xl/sharedStrings.xml><?xml version="1.0" encoding="utf-8"?>
<sst xmlns="http://schemas.openxmlformats.org/spreadsheetml/2006/main" count="1744" uniqueCount="576">
  <si>
    <t>Annex 1 - ضمیمه 1</t>
  </si>
  <si>
    <t>HEWAD</t>
  </si>
  <si>
    <t>BoQ (Bel of Quantity)
احجام کاری</t>
  </si>
  <si>
    <t>Sar-i-Pul Education (SIP) Project</t>
  </si>
  <si>
    <t>ITEMIZED COST ESTIMATION for SIP Implementation
احجام کاری برای فعالیت های حمایت از تعلیم وتربیه رسمی</t>
  </si>
  <si>
    <t>Project Name and Location:</t>
  </si>
  <si>
    <t>Dara-e Zamchi Secondary school</t>
  </si>
  <si>
    <t xml:space="preserve">ترمیم مکتب  متوسطه دره زمچی </t>
  </si>
  <si>
    <t>اسم وموقعیت پروژه:</t>
  </si>
  <si>
    <t>Province:</t>
  </si>
  <si>
    <t>Sar-i-Pul</t>
  </si>
  <si>
    <t>سرپل</t>
  </si>
  <si>
    <t>ولایت:</t>
  </si>
  <si>
    <t>District/village:</t>
  </si>
  <si>
    <t>Sancharak/Dara-e- zamchi</t>
  </si>
  <si>
    <t>سنچارک /دره زمچه</t>
  </si>
  <si>
    <t>ولسوالی/قریه:</t>
  </si>
  <si>
    <t>Project Cod and Donor:</t>
  </si>
  <si>
    <t>AFFM2227-ECW</t>
  </si>
  <si>
    <t>تمویل کننده وکود پروژه:</t>
  </si>
  <si>
    <t>Project Assumed Period: Start Date:</t>
  </si>
  <si>
    <t>End Date:</t>
  </si>
  <si>
    <t>تاریخ ختم پروژه:</t>
  </si>
  <si>
    <t>مدت پروژه: تاریخ شروع پروژه:</t>
  </si>
  <si>
    <t>No</t>
  </si>
  <si>
    <t>Activities to be carried out/  فعالیت ها به انگلیسی و دری/پشتو</t>
  </si>
  <si>
    <r>
      <rPr>
        <b/>
        <sz val="12"/>
        <rFont val="Calibri"/>
        <family val="2"/>
        <scheme val="minor"/>
      </rPr>
      <t xml:space="preserve">Activity/Items Description </t>
    </r>
    <r>
      <rPr>
        <sz val="12"/>
        <rFont val="Calibri"/>
        <family val="2"/>
        <scheme val="minor"/>
      </rPr>
      <t xml:space="preserve">(this part should be in both English and Dari/Pashto)/ </t>
    </r>
    <r>
      <rPr>
        <b/>
        <sz val="12"/>
        <rFont val="Calibri"/>
        <family val="2"/>
        <scheme val="minor"/>
      </rPr>
      <t xml:space="preserve">جزئیات فعالیت ها به انگلیسی و دری/پشتو </t>
    </r>
  </si>
  <si>
    <t>Qty
مقدار</t>
  </si>
  <si>
    <t>Unit
واحد</t>
  </si>
  <si>
    <t xml:space="preserve">Unit Cost
قیمت واحد </t>
  </si>
  <si>
    <t>Total cost in AFN 
قیمت مجموعی به افغانی</t>
  </si>
  <si>
    <t>Total Cost in USD
قیمت مجموعی به دالر</t>
  </si>
  <si>
    <t>Comment/Budget Narrative
ملاحضات</t>
  </si>
  <si>
    <t>SIP/ پلان انکشافی</t>
  </si>
  <si>
    <t>Rehabilitation of Chool building, Latrins&amp; others/ترمیمات</t>
  </si>
  <si>
    <t xml:space="preserve">Construction and coasting of Sidewalk PCC 20 Mpa as per engineer direction and approval.د ښوونځی او د عمومی دروازو تر منځ د پلي لا کانکرېټریز کول د ۲۰میګاپاسکال مقاومت لرونکی بی سیخه کانکریټ څخه او ټول کارونه یی باید د انجینر د لارښوونو او تاید څخه وروسته ترسره شي </t>
  </si>
  <si>
    <t xml:space="preserve">Construction and costing of 20 MPa PCC fo Side walk with all necessary works (formwork, and curing)  as per the engineer's directions.   د ښوونځی د پلی لارې کانکرېټ کول د ۲۰ میګا پاسکال مقاومت لرونکی بی سیخه کانکرېټ څخه ترسره کول د انجنیر د تاید او لار ښونو څخه ورسته                 </t>
  </si>
  <si>
    <t>CuM</t>
  </si>
  <si>
    <t xml:space="preserve">The school maing gate painting three coats with oil paint as per engineer approval and instraction. </t>
  </si>
  <si>
    <t xml:space="preserve">three coats Oil Painting with size of  300 x 250 cm, and ( 1 x 250cm), of School Main gate as per engineer directions د ښوونځی  عمومي دروازې ته دري قلمه روغني رنګ ورکول د انجینر د تاید او لارښونو څخه وروسته   </t>
  </si>
  <si>
    <t>SqM</t>
  </si>
  <si>
    <t>3 Coats Painting of black board with special oil paint as per engineer directions.د تورو دړو ته دري قلمه ځانګړی زوغنی رنګ ورکول</t>
  </si>
  <si>
    <t>Painting of Black board with special oil paint (Paint should be the best quality of market )before painting the surface of blackboard should be check In case of need it should be smooth by mortar and filling د ښوونځی توري دړې به د تور روغنی ځانګړ رنګ په مرسته باید رنګ کړای شي او رنګ باید د غوره کمپنی او کیفیت درلودونکی وی او د انجینر د تاید څخه ورسته وکارول شي او همدارنګه د اړتیا په صورت کی باید توری تختې د ځانکړی مثالې چی نسبت 1:4 سره د جالی او میخونو وهلو په مرسته باید همواری کړای شی او بیا رنګ کړای شی</t>
  </si>
  <si>
    <t>SQM</t>
  </si>
  <si>
    <t>Rehabilitation of existing woooden windows and doors of the school duilding inscloding Repairing of the Echelon,Looks and buckles  changeing&amp; Repairing, Painting and instalation of glass for windows and doors and Carpenter works, as per engineer directions د ښوونځي د ساختمان د موجوده دروازو او کړکيو ترميم ، د  قلفونو او ناخونګیرونو لګول او ترمیم، ،چپراسونو تبدیلول،د دروازو د پلو تبدیلو او ترمیم کول او دوه قلمه ټولې دروازې او کړکیو رنګ کول او د شیشې لګول</t>
  </si>
  <si>
    <t xml:space="preserve">Installation  of best-quality locks for tow exsitent steel cabnet and 5  doors ,as per the engineer's directions and approval. د دوه موجوده فلزی لماريو  او د 5 دانو دروازو لپاره د ښه کیفیت لرونکو قلفونو نصب ول د انجینر د لار ښونی او تاید څخه وروسته </t>
  </si>
  <si>
    <t>PCS</t>
  </si>
  <si>
    <t>Providing and installation of best-quality window handles as per the engineer's directions.د ښه او باکیفیته دستګیرونو یعنی ناخونګیرونو برابرول او د ناخونګیرونو لګو کړکیو ته مطابق د نقشی او یا هم د انجینر د هدایت او لارښونې مطابق</t>
  </si>
  <si>
    <t>Glass 4mm for windows with installation (Thickness of Glass should not be less then 4mm ,installation should be done by Chufti with the size of (2cm width and thick=0.4mm)including neil and its work at the site. 
 د 4 ملی په ډبلوالي کړکيواو دروازو او روشندانونو ته د شيشی لګول سره د ټولو موادو او وسایلو چي د شيشې لګول لپاره په کاريږی باید برابر شی ورته مطابق د انجینر د هدایت</t>
  </si>
  <si>
    <t xml:space="preserve">Installation of fly nets for all windows and small windows as per the engineer's directions, with all necessary works and requirements..
د ماشو لپاره د فلزی جالي لګول ټول کړکيو او روشندانونو ته او هغه ټول وسایل چي د جالیود لګول لپآره په کاریږي لکه میخونه او چوپتی باید ورته برابر کړای شي او  </t>
  </si>
  <si>
    <t>Sub-total / مجموع فرعی</t>
  </si>
  <si>
    <t xml:space="preserve"> </t>
  </si>
  <si>
    <t>WASH/ آب و حفظ الصحه</t>
  </si>
  <si>
    <t xml:space="preserve">Installation of the best Quality Water submersible to left water to 137 m and water delivery approx 2Cum/hour according to attached Specipections. and Providind and Installation of  polycrystalline solar panels with ,inverter and one Solar Penal Stand 8 cell .will install On the school building roof      </t>
  </si>
  <si>
    <t xml:space="preserve"> submersible of the best quality to left water to 137m head and  1.5 KW Power ad 1.5 HP delivery approx.2cum/hour with all required materials and works ( functional)
د  AC  او د DC برق لپاره  سمرسیبل ماشین  چې د ښه کیفیت او غوره نړیوالی کمپنی څخه وی او تر137 متره پوری د اوبو د وچتولو قابلیت ولری او د نړيوالي معتبری کمپنی څخه وی  سره د ټول اړینو وسایلو، او د ضمیمه شوی مشخصاتو مطابق او د انجینر د تايد څخه وروسته باید ولګول شي.</t>
  </si>
  <si>
    <t xml:space="preserve">Electric coper cable (3X2.5mm)   including connection and installation in site 
  کیبل برق تورکي یا هم د بلی کومی نړیوالی کمپنی چي پورته ذکر شوی مشخصات ولری سره د ټولو وسایلو او کار د اوبو پمپ ته د انجينر د لارښونومطابق باید ولګول شي   </t>
  </si>
  <si>
    <t>m</t>
  </si>
  <si>
    <t>12mm Rope installation for hunging of submersible pumps with required works.as per engineer directions.                                                                                              د دولس ملی رسی برابرول د اوبو د پمپ د تړلو په خاطر سره د کاره د انجینردلارښونومطابق</t>
  </si>
  <si>
    <t xml:space="preserve">Installation of Polietlin pipe(PE100PN16) with 1" diameter including all fittings from deep well up to water reservoir  for hand washin purpose
د څاه څخه تر ذخیرې پور د پولی ایتلین ۱۶ بار یو انچ پایپ اچول سره د ټول اړينو وسایلود انجینر د لارښونو مېابق </t>
  </si>
  <si>
    <r>
      <rPr>
        <sz val="12"/>
        <rFont val="Calibri"/>
        <family val="2"/>
        <scheme val="minor"/>
      </rPr>
      <t>Providing Solar Penal Stand 4 cell for 550 Wat Polycrystalline solar panel with  inverter. box from V type  (50x50x30mm profil     
          تهیه 1پایه سولرپینل استند هرکدام گنجایش</t>
    </r>
    <r>
      <rPr>
        <sz val="12"/>
        <color rgb="FFFF0000"/>
        <rFont val="Calibri"/>
        <family val="2"/>
        <scheme val="minor"/>
      </rPr>
      <t xml:space="preserve">  </t>
    </r>
    <r>
      <rPr>
        <sz val="12"/>
        <rFont val="Calibri"/>
        <family val="2"/>
        <scheme val="minor"/>
      </rPr>
      <t>4 پینل را داشته باشد معه باکس انورتر از پروفیل V ماندد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r>
  </si>
  <si>
    <t>Nos</t>
  </si>
  <si>
    <t>Hybrid Inverter: Supply and Install high quality 2kw hybrid inverter system that able to handle the different input voltage range of the solar panels,with independent MPPT, high efficiency and have protection features such as overvoltage, overcurrent, and short-circuit protection with at least 5 years warranty اینورتر هیبریدی: تهیه و نصب سیستم اینورتر هیبریدی 2 کیلوواتی با کیفیت بالا که قادر به کنترل محدوده ولتاژ ورودی مختلف پنل های خورشیدی، با MPPT مستقل، راندمان بالا و دارای ویژگی های حفاظتی مانند حفاظت از اضافه ولتاژ، اضافه جریان و حفاظت در برابر اتصال کوتاه با حداقل . 5 سال گارانتی.</t>
  </si>
  <si>
    <t>Polycrystalline solar panels (Pmax=550watt) with transportation and instalation including all necessary equipment.with high quality and 20-year garranty is required.      
            سولر پینل های پولی کرستالین با کیقیت اعلی وباگرنتی 20 ساله دارای توان 450 وات با تمام تجهیزات لازمه آن با انتقال و نصب آن در ساحه مطابق نقشه تخنیکی داده شده و بل احجام باشد</t>
  </si>
  <si>
    <t>Lums</t>
  </si>
  <si>
    <t>Providing and installing of 2 Cubic meter almuniam water reservoir with 2mm thicknecc to provide safe drinking water for the students and steel stand from G.I pipe 3" and 2" in breasting including  installation  
تهیه و نصب ذخیره آب المونیمی 2000 لیتره باضخامت 2 ملی متر برای فراهم سازی آب اشامیدنی صحی برای شاگردان مکتب همراه با تدابیرهای محافظوی آن باپایه های مشخص شده از پروفیل های جستی دایره وی به قطر های 3 انچ و 2 انچ با انتقال و نصب آن در ساحه به همراه جوشکاری و کارهای  .تهداب آن</t>
  </si>
  <si>
    <t xml:space="preserve">Providing  2000 lit Almuniam water reservoir with 2mm thicknecc to reserve  drinking water for school students including transportation and installation of reservoir on the faild
تهیه یک پایه ذخیره آب المونیمی 2000 لیتره با ضخامت 2 ملی متر با کیفیت اعلی همراه با انتقال نصب آن بعداز تاییدی از کیفیت آن در ساحه مورد نظر </t>
  </si>
  <si>
    <t>Piece</t>
  </si>
  <si>
    <t>steel stand for water reservoir from G.I pipe of 3" thickness 2 mm according to drawing including welding and installation         
  پایه فلزی  ازپایپ جستی لوله یی پایه ها به قطر 3 انچ و کمربند ها به قطر 2 انچ و چلیپا ها به ضخامت 1.5 انچ و ضخامت 2ملی معه جوشکاری و نصب آن در ساحه طبق مشخصات منظور شده و طبق هدایت انجنیر مربوطه تمام فعالیت های مربوطه از کیفیت اعلی برخوردار بوده باشد</t>
  </si>
  <si>
    <t xml:space="preserve">Fiberglass with thicknecc of 10cm for  insulation of water reservoir with high quality   
 پشم شیشه یی با ضخامت 10 سانتی متر باکیفیت اعلی جهت عایق سازی ذخیره آب المونیمی 2000 لیتره با انتقال آن درساحه و پیچانیدن آن در اطراف ذخیره آب المونیمی  طبق هدایت انجنیر مربوطه   </t>
  </si>
  <si>
    <t>Sq.M</t>
  </si>
  <si>
    <t>High thicknecc waterproof coth  for protecting water reservoir from direct sunshine , moist and cold temperature .        
 تکه ضد آب دبل (فراشوت) با کیفیت عالی و مقاوم در برابر آفتاب جهت حفاظت ذخیره المونیمی و  پشم شیشه یی اطراف ذخیره از نور مستقیم آفتاب ، رطوبت و از درجه حرارت پاین تمام امورات کاری از کیفیت اعلی برخوردار باشد</t>
  </si>
  <si>
    <t>Installation of inlet,outlet and wash pipe with high thicknecc of 1" PPR pipe including all fittings from water storage up to hand wash basin 
تهیه و نصب پایپ آمد ، پایپ تخلیه و پایپ شستشو از نوع پایپ پی پی آر (لوله سبز) با ضخامت بلند و باکیفیت عالی به قطر یک انچ با تمام فیتینگ باب مورد ضرورت آن از ذخیره الی محل دستشویی تمام امورات کاری از کیفیت عالی برخوردار باشد</t>
  </si>
  <si>
    <t xml:space="preserve">  1.5 mm diameter  G.I wire for fixing of fiberglass aruond the water reservoir.      
 سیم جستی به قطر 1.5 ملی متر برای محکم کاری پشم شیشه و تکه عایق اطراف ذخیره با انتقال و بسته کاری آن در اطراف  ذخیره آب</t>
  </si>
  <si>
    <t>Kg</t>
  </si>
  <si>
    <t xml:space="preserve">Excuating and back filling of trunch with size of 80x50x40 cm to extend PE pipe up to Water reservoir  12m lentgh                                                            کندنکاری و پرکاری مسیر پایپ پولی ایتلین 16 بار از چاه الی ذخیره به طول 12 متر به عمق 80 سانتی با عرض بالایی 50 سانتی و عرض پاینی 40 سانتی             </t>
  </si>
  <si>
    <t>Cu.M</t>
  </si>
  <si>
    <t>Painting of solar frame with one layer antirust with all required acitivities 
رنگ آمیزی چوکات فلزی با یک لای ضد زنگ و موارد ضروری برای رنگ امیزی چوکات فلزی</t>
  </si>
  <si>
    <t>Providing and Supplying one bag 50m 1inch Plastic best quality Pipe یوه بسته 50 متره یو انچ پلاستیکی پایپ چی باید د عالی کیفیت درلودونکی وی د انجینر د تاید څخه  وروسته باید ساحی ته راوړل شي</t>
  </si>
  <si>
    <t>Painting of the school exterior and Interior walls with 100% plastic paint and 75% Plastic Paint Best Quality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خارجی وا داخلی  تعمیر مکتب با رنگ پلاستیکی با کیفیت عالی 100%   ، 75٪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نوت: تمام اجناس (مواد) که در فعالیت فوق بکار برده میشود از کیفیت عالی واستندر برخوردار باشد</t>
  </si>
  <si>
    <t>Total</t>
  </si>
  <si>
    <t>Total / مجموع :</t>
  </si>
  <si>
    <t xml:space="preserve">Awoqaf Bibi Fatima Primary School </t>
  </si>
  <si>
    <t>ترمیم مکت ابتدایه  بی بی فاطمه اوقاف</t>
  </si>
  <si>
    <t>Sancharak/ Awoqaf</t>
  </si>
  <si>
    <t>سنچارک  /اوقاف</t>
  </si>
  <si>
    <t xml:space="preserve">Construction and coasting of Stairs and Side walk 20 Mpa as per engineer direction and approval. د ښونځی د دروازو د زینو او د پلی لارو کانکېټرېزی کول د بی سیخه کانکرېټو څخه د انجینر د لارښونو مطابق </t>
  </si>
  <si>
    <t xml:space="preserve">Construction and costing of 20 MPa PCC for the Stairs and Side walk, with all necessary works ( formwork, and curing) r as per the engineer's directions.   د ښونځی د زینو او دپلی لار  کانکرېټ اچول د ۲۰ میګا پاسکالا بی سيخه کانکرېټو څخه سره د ټول کارونو او وسایلو او مواد لکه (  او د کانکرېټو ساتنه د ګرمی او یخنۍ څخه او ټول کارونه باید مطابق د پلان او هم د انجينر د لارښونو په اساس تر سره شي             </t>
  </si>
  <si>
    <t>Demolition exsistent Isogum and Instalation of new Isogum with all necessary works and Matirials.</t>
  </si>
  <si>
    <t xml:space="preserve">Demolition of existing damaged isogum and then installation of the best quality 4mm isogum, with all necessary works and materials, as per the engineer's directions and approval. خراب شوی ایزو ګام لری کول او پر ځای نوی ۴ ملی ایزوګام لګول د انجینر د هدایت په اساس </t>
  </si>
  <si>
    <t>Construction and coasting of school roof PCC 20 Mpa under the isogam as per engineer direction and approval. د ښونځی د بام  کانکرېټ کول د ایزوګام څخه لاندی د ۲۰ میګاپاسکالا مقاومت لرونکی بی سیخه کانکرېټو څخه سره د ټو لو کارونو او اړينو  وېسایلو مطابق د انجینر د لار ښونو او تصدیق</t>
  </si>
  <si>
    <t xml:space="preserve">Construction and costing of 20 MPa PCC for the  Roof of School bulding under the ISogam, with all necessary works ( formwork, and curing) as per the engineer's directions.   د ښونځی د بام کانکرېټ اچول د ۲۰ میګا پاسکالا بی سيخه کانکرېټو څخه سره د ټول کارونو او وسایلو او موادړ لکه ( خوازه،قلب،  او د کانکرېټو ساتنه د ګرمی او یخنۍ څخه او ټول کارونه باید مطابق د پلان او هم د انجينر د لارښونو په اساس تر سره شي             </t>
  </si>
  <si>
    <t>Construction of Balckboards on the wall from the 1:4 mark mortar and paint two coats black color په ۸ ټولګيو کې په دیوال باندی د ۱:۴ د سمنټو د مثالې څخه د تورو دړو جوړول او ورته دري قلمه تور ځانګړی رنګ ورکول</t>
  </si>
  <si>
    <t>Construction of blackboards from the 1:4 mortar, measuring 8(2.5 x 1.3) m on the wall, should be Pant two coats of black Color, as per the engineer's directions and approval. د ۱:۴ د سمنټو د مثالې څخه په دیوال باندی د تورو دړو جوړول او دوه قلمه تور رنګ ورکول مطابق د دانجنیر د لارښونو او تصدیق.</t>
  </si>
  <si>
    <t>Rehabilitation of existing woooden windows and doors of the school duilding inscloding Repairing of the Echelon,Looks and buckles  changeing&amp; Repairing, Painting and instalation of glass for windows and doors and Carpenter works,  as per engineer directions د ښوونځي د ساختمان د موجوده دروازو او کړکيو ترميم ، د پد قلفونو او ناخونګیرونو لګول او ترمیم، ،چپراسونو تبدیلول،د دروازو د پلو تبدیلو او ترمیم کول او دوه قلمه ټولې دروازې او کړکیو رنګ کول او د شیشې لګول</t>
  </si>
  <si>
    <t xml:space="preserve">Making and Repalcing of  new wooden Echelon of Windows with size ( 1.25X0.42)44, as per engineer directions. د موجوده کړکيو د ټولو پلو تبدیلول سره د ټولو کارونو او د اړتیا وړوسایلو لکه لرګی ،چپ او راس  ، ګولو او میخونه او نور سره د لګول د مسول انجنینر د لارښونو تاید سره </t>
  </si>
  <si>
    <t>Making and Repalcing of  new wooden Echelon of doors with size ( 2.05X0.9), (0.9X2.03) and (1.4X2 دوو پله)2 as per engineer directions. د ښوونځی ټولو دروازو ته نوو پلو نصبول مطابق د انجینر د لارښونو او سره د ټولو اړینو وسایلو لکه ( لرګی، چپراس،میخونه ، ګلو او داسی نور و موادو برابرول) او د پلو نصب کول</t>
  </si>
  <si>
    <t xml:space="preserve">Installation and supply of high-quality locks for classroom and main doors of school buildings, according to drawings or as per the engineer's directions and approval.  د ښونځی ټولګيو دروازو ته باید ښه  او باکیفیته قلفونه ولګول شي د انجینر د تاید څخه وروسته </t>
  </si>
  <si>
    <t>Providing and installation of best-quality window handles according to drawings or as per the engineer's directions.د ښه او باکیفیته دستګیرونو یعنی ناخونګیرونو برابرول او د ناخونګیرونو لګو ل کړکیو ته  د انجینر د هدایت او لارښونې مطابق</t>
  </si>
  <si>
    <t>Three coats of white painting for every window and two main doors of the school building, with all necessary works and materials..د ټولګیو ټولي کړکۍ او دروازو ته باید دري قلمه سپین رنګ ورکول او ټول هغه مواد لکه رنګ، او د رنګ کولو وسایل او مسلکی کاریګر باید ورته برابر شي کوم چې د رنګ او رنګمالې لپاره اړین دی او ټول کارونه د انجینر د هدات او لارښونی مطابق باید تر سره شي</t>
  </si>
  <si>
    <t>Installation of 4mm glass for widows</t>
  </si>
  <si>
    <t xml:space="preserve">Installation of 4mm glass for all  windows of school building. 
 د 4 ملی په ډبلوالی د ښوونځی ټولو کړکيو ته باید شيشه ولګول شدی سره ټولو کارونو او وسایلو </t>
  </si>
  <si>
    <t>Provision and installation of Floor iron drain as per engineer directions.د ټول ساختمان ته د فلزی ناوو لګول د انجینر د هدایت به اساس</t>
  </si>
  <si>
    <t xml:space="preserve">Floor drain (10 x 5 ) cm for gray water collection with all required materials and works </t>
  </si>
  <si>
    <t xml:space="preserve">Providing and than Installation of Steel Main Gate for School with size ( 3.2X3) and (1X3.2), and  fixing of Gate with cement morter and bornt brick 1:4 Ration and Plaster. د پورته ذکر شوړ اندازو یا هم د انجینر د لارښونی او یا د وزارت معارف د نقشو څخه په ګټه اخیستلو باید فلری ګيت برابر او بیا د سمنټو د 1:4 مثالی سره په پخی ځښتی کی ولګول شي </t>
  </si>
  <si>
    <t xml:space="preserve">Providing and Supplying Steel main Gate of School bukilding and Installation with brick massonary 1:4 and Palstere as per engineer direction or according MOE Drawings. with all necessary material and works .د ښوونځی د عمومي دروازو لپار فلزی ګيټ جوړول  د انجینر د لارښوونو او د معارف وزارت د ټيپک نقشي مطابق سره د ټولو اړينو وسایلو لکه ویلډینګ کاری، فلز خریداری ، دري قلمه روغنی رنګ ا د پخو خښتو پایګانی  جوړول او پلستر کول او نور د اړتیا وړ وسایل  </t>
  </si>
  <si>
    <t>demolation of exsiting Plaster and than do the new Interior and exterior wall cement plaster  1:4 as per engineer directions</t>
  </si>
  <si>
    <t xml:space="preserve">Prepare all materials, equipment, and manpower for interior and exterior wall cement Plaster  1:4  with all related activities to complete the job and instruction of the in- charge engineer All tasks for this item are to be under full approval in charge engineer.  موجوده تخریب شوی پلستر لری کول او له سره د ۱:۴ مثالی سره نوی پلستر کول یوايځی په هغه ساحو کي چې د انجینر له خوا مشخص او په ګوته کړای شي باید پلستر تر سره شي </t>
  </si>
  <si>
    <t>Painting of Interior and exterionr Walls with 100% and 75% Plastic Paints as per engineer directions</t>
  </si>
  <si>
    <t>Painting of the school exterior and Interior walls with 100% plastic paint and 75 Plastic Paint Best Quality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خارجی وا داخلی  تعمیر مکتب با رنگ پلاستیکی با کیفیت عالی 100%   ، 75٪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نوت: تمام اجناس (مواد) که در فعالیت فوق بکار برده میشود از کیفیت عالی واستندر برخوردار باشد</t>
  </si>
  <si>
    <t>Baharsk Girls Secodary School</t>
  </si>
  <si>
    <t>ترمیم مکتب متوسطه نسوان بهارک</t>
  </si>
  <si>
    <t>Sancharak</t>
  </si>
  <si>
    <t xml:space="preserve">سنچارک </t>
  </si>
  <si>
    <r>
      <rPr>
        <b/>
        <sz val="12"/>
        <rFont val="Arial"/>
        <family val="2"/>
      </rPr>
      <t xml:space="preserve">Activity/Items Description </t>
    </r>
    <r>
      <rPr>
        <sz val="12"/>
        <rFont val="Arial"/>
        <family val="2"/>
      </rPr>
      <t xml:space="preserve">(this part should be in both English and Dari/Pashto)/ </t>
    </r>
    <r>
      <rPr>
        <b/>
        <sz val="12"/>
        <rFont val="Arial"/>
        <family val="2"/>
      </rPr>
      <t xml:space="preserve">جزئیات فعالیت ها به انگلیسی و دری/پشتو </t>
    </r>
  </si>
  <si>
    <t xml:space="preserve">Painting of classrooms blackboards (1.3x2.56) with 3 coated layers black oil paint including all painting activities (filling of the damaged parts) and repairing cracked parts of blackboards. All items used for this activity must be high quality and standards.
رنگ آمیزی تخته های درسی (۲.۵۶×۱.۳۰)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</si>
  <si>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t>Plastering of the damaged part of interior and exterior walls of the school building.
پلستر کاری  قسمت های تخریب شده دیوار های داخلی و خارجی تعمیر مکتب</t>
  </si>
  <si>
    <r>
      <rPr>
        <sz val="12"/>
        <rFont val="Arial"/>
        <family val="2"/>
      </rPr>
      <t>Plastering of the Seil,interior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sz val="12"/>
        <color rgb="FFFF0000"/>
        <rFont val="Arial"/>
        <family val="2"/>
      </rPr>
      <t xml:space="preserve"> </t>
    </r>
    <r>
      <rPr>
        <sz val="12"/>
        <rFont val="Arial"/>
        <family val="2"/>
      </rPr>
      <t>دریایی محلی  استفاده گردد</t>
    </r>
  </si>
  <si>
    <t>Rehabilitation of existing woooden windows and doors of the school duilding inscloding Repairing of the Echelon,Looks and buckles  changeing&amp; Repairing, Painting and instalation of glass for windows and doors and Carpenter works, according to drawings or as per engineer directions د ښوونځي د ساختمان د موجوده دروازو او کړکيو ترميم ، د پد قلفونو او ناخونګیرونو لګول او ترمیم، ،چپراسونو تبدیلول،د دروازو د پلو تبدیلو او ترمیم کول او دوه قلمه ټولې دروازې او کړکیو رنګ کول او د شیشې لګول</t>
  </si>
  <si>
    <t>Repairing of existing Wooden windows of the school building, 16 (180 x 100 cm), according to drawings or as per the engineer's directions, including two layers of paint. د ښوونځی د ساختمان د 16 کړکيو ترميم لکه د پلو ترمیمو د چوکاټونو ترميم، د ناخونګيرونو ترمیم، د چپ راس ترميم کول او دټول وسايلو برابرول چي د ترميم لپاره اړين دي او هر کار باید مطابق معارف وزارت د نقشي او یاهم د انجينر د لازښوني مطابق تر سره شي</t>
  </si>
  <si>
    <t xml:space="preserve">nstallation and supply of high-quality locks for classroom and main doors of school buildings, according to drawings or as per the engineer's directions and approval.  د ښونځی ټولګيو دروازو ته باید ښه  او باکیفیته قلفونه ولګول شي د انجینر د تاید څخه وروسته </t>
  </si>
  <si>
    <t xml:space="preserve">Prepare all materials, equipment, and manpower for interior and exterior wall cement Plaster  1:4  with all related activities to complete the job as per drawing and instruction of the in- charge engineer All tasks for this item are to be under full approval in charge engineer.  موجوده تخریب شوی پلستر لری کول او له سره د ۱:۴ مثالی سره نوی پلستر کول یوايځی په هغه ساحو کي چې د انجینر له خوا مشخص او په ګوته کړای شي باید پلستر تر سره شي </t>
  </si>
  <si>
    <t>Total Cost for Rehabilitation primary School</t>
  </si>
  <si>
    <t>Construction of Two Transitional Class Rooms</t>
  </si>
  <si>
    <t>site preparation for excavation work of foundations 
 اماده سازی ساحه برای کندنکاری تهداب ها</t>
  </si>
  <si>
    <t>Excavation of foundations area according to drawing in ground type of 3
کندنکاری تهداب ها مطابق به نقشه در زمین قسم سوم</t>
  </si>
  <si>
    <t xml:space="preserve">PCC for foundation of classroom, floor of classroom, stairs and side walk
کانکریت ریزی از کانکریت  بدون سیخ تحت  تهداب ها ، فرش صنف ها، زینه و پیاده رو   </t>
  </si>
  <si>
    <t xml:space="preserve">10cm PCC under the foundations with grade Mix of 1:3:6 and for the foundation of calssroom, floor of classroom, stairs and side walk with same grade of PCC Mix
هموار کاری کانکریت بدون سیخ برای تهداب ها، فرش صنف ها، زینه و پیاده رو به عرض یک متر با مخلوط 1:6:3 </t>
  </si>
  <si>
    <t>Burnt brick work 
خشت کاری از خشت پخته</t>
  </si>
  <si>
    <t>Burnt Brick masonary work of all perimeter wall of classrooms with Mortar Mix of 1:5 according to wall details in the drawings
خشت کاری دیوار احاطه صنوف با مخلوط مصاله 1:5 مطابق به جزئیات ارایه شده در نقشه</t>
  </si>
  <si>
    <t>flooring of classrooms floor and sidewalk
کف سازی کف صنوف و پیادرو</t>
  </si>
  <si>
    <t xml:space="preserve">10cm compacted crushed gravel with levaling on flooring of classrooms and sidewalk according to drawings
فشرده سازی 10سانتی متر جغل میده شه در کف صنوف و پیاده رو مطابق به نقشه </t>
  </si>
  <si>
    <t>10cm compacted soil for the flooring of classroom under gravel
فشرده سازی 10 سانتی طبقه خاکی</t>
  </si>
  <si>
    <t>Plastering and painting of interior and exterior walls
پلستر کاری و رنگمالی دیوارهای داخلی و خارجی</t>
  </si>
  <si>
    <t>plastering of interior and exterior wall with mortar Mix of 1:4 with all required activities of plastering work
پلستر کاری دیوار های داخلی و خارجی با مخلوط مصاله 1:4 با تمام امورات ایجابی کاری</t>
  </si>
  <si>
    <t xml:space="preserve">Painting of interior and exterior walls with one layer wall primer and two layer 100% plastic emulsion (brito, beraj) with all required activities
رنگ آمیزی دیواری های داخلی وخارجی در 3 لایه رنگ پلاستیکی 100فیصد با کیفیت (برایتو یا بیراج ) معه وال پرایمر و فلنگ کاری و تمام امورات ایجابی این فعالیت  </t>
  </si>
  <si>
    <t>Flate Plates including rebars under columns jointed with foundation 
صفحه فلزی معه سیخ گول برای نصب پایه های فلزی</t>
  </si>
  <si>
    <t>200X200X6mm flat plates for columns joint with foundation including welding worka and installation of 12mm rebars 
صفحه فلزی به اندازه ذکر شده در فوق معه نصب سیخ گول 12 ملی متری با متصل سازی آن با تهداب ها</t>
  </si>
  <si>
    <t>piece</t>
  </si>
  <si>
    <t xml:space="preserve">50X70X6mm triangle flat plates for the connection of columns with flat plates of foundation incuding all required activities
نصب صفحه فلزی مثلث شکل برای اتصال پایه های فلزی با صفحه فلزی تهداب ها </t>
  </si>
  <si>
    <t xml:space="preserve">Installation of 4mm thick glass </t>
  </si>
  <si>
    <t>Installation of 4mm thick glass for windows and doors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 ودروازه نظربه ضرورت درساحه بشمول انتقال؛ نصب؛ شفتی وتمام امورات ایجابی فعالیت فوق همچنان تمام اجناس(مواد) که درفعالیت فوق بکاربرده میشود از کیفیت علی واستندرد برخوردارباشد</t>
  </si>
  <si>
    <t>m2</t>
  </si>
  <si>
    <t xml:space="preserve">frame of wooden for window Top of wallچوکات فرم چوبی بالای دیواری های طولی </t>
  </si>
  <si>
    <t xml:space="preserve"> wooden  frame for window   with (1x6) m size.in two side  Installation tecknice 8cm 
تهیه ونصب چوکات کلکین های بالای دیوار های طولی در دو طرف با صخامت چوکات ۸سانتی متر معه دو قلم رنگ و تمام امورات اجابی </t>
  </si>
  <si>
    <t>Columns and connection of columns squate section and I-Beams
پایه های فلزی و اتصالات آن معه نصب گادر فلزی در قسمت فوقانی پایه ها</t>
  </si>
  <si>
    <t>Hollow square section 100X100X3mm for the columns of classroma and connection of clumns incمuding painting with anti rust and oil painting of all columns and connections with  all required activities
نصب فلز مربع شکل 100در 100 در 3 ملی متر برای پایه های عمودی و گادر های افقی طولی معه رنگ آمیزی با ضد زنگ و رنگ روغنی با تمام امورات ایجابی ان</t>
  </si>
  <si>
    <t>M/L</t>
  </si>
  <si>
    <t>I-Beam no.140 for the wide connection of cloumns on top including painting with anti rust and oil painting of I-Beams with all required activities
گادر فلزی نمبر 140 برای اتصال عرضی قمست فوقانی پایه های فلزی با تمام امورات ایجابی ان</t>
  </si>
  <si>
    <t xml:space="preserve">Installation of supports from equal angle of 100X100X7mm under the all connection point on the top of columns
نصب تکیه گاه فلزی با ابعاد ذکر شده در فوق در تمامی قسمت های اتصالی پایه ها اتصال های عرضی و طولی با تمام امورات ایجابی ان </t>
  </si>
  <si>
    <t xml:space="preserve">Installation of metalic roofing/ ساخت سقف فلزی </t>
  </si>
  <si>
    <t>Installation of hollow rectangle section of 40X80X2mm on the top of steel truss
نصب مستطیل میان خالی با ابعاد ذکر شده در قسمت فوقانی ترس فلزی با تمام امورات ایجابی ان</t>
  </si>
  <si>
    <t>Steel truss form hollow rectange section of 40X80X2mm for the roofing of classroom
قیچی پوش (ترس) فلزی با فلز با ابعاد ذکر شده در فوق با تمام امورات ایجابی ان</t>
  </si>
  <si>
    <t xml:space="preserve">Instalation of one layer glass wool including instalation of steeal net and frashot cloth
 نصب پشم شیشه معه نصب جالی فلزی چهار خانه جستی و یک لاسه تکه فراشوت با تمام امورات ایجابی ان </t>
  </si>
  <si>
    <t xml:space="preserve">Installation of carrugated G.I sheet from G.I 0.5mm including all required activities for this action
نصب پوشش آهنی و ناه خشک کن بام با ۳ دانه نل از آهن چادر موجدار 0.5 ملی متر با تمام امورات ایجابی درین فعالیت </t>
  </si>
  <si>
    <t>welding cost
دستمزد ولدینگ</t>
  </si>
  <si>
    <t>welding of all required steel work according to drawings
ولدینگ تمام اجزای فلزی مطابق به نقشه با تمام امورات ایجابی ان</t>
  </si>
  <si>
    <t xml:space="preserve">Sign board / لوحه </t>
  </si>
  <si>
    <t xml:space="preserve">Sign board for project from marbel stone 60x40 cm with installation          
              لوحه برای پروژه از سنگ مرمر مه نصب آن مطابق اندازه ذکر شده با تمام امورات ایجابی ان </t>
  </si>
  <si>
    <t>lum</t>
  </si>
  <si>
    <t>Installation of the best Quality Water submersible to left water to 137 m and water delivery approx 2Cum/hour according to attached Specipections</t>
  </si>
  <si>
    <t>12mm Rope installation for hunging of submersible pumps with required works.as per engineer directions.                                                                                              د اوبو د پمپ د تړلو لپاره ۱۲ ملی رسي برابرول د انجینر د هدایت په اساس د هغی بسته کول سره د ټولو وسایلو</t>
  </si>
  <si>
    <t>Providing and installation of one Stell cover for protection of well as per engineer directions</t>
  </si>
  <si>
    <r>
      <rPr>
        <sz val="12"/>
        <rFont val="Calibri"/>
        <family val="2"/>
        <scheme val="minor"/>
      </rPr>
      <t>Providing Solar Penal Stand 4 cell for 450 Wat Polycrystalline solar panel with  inverter. box from V type  (50x50x30mm profil     
          تهیه 1پایه سولرپینل استند هرکدام گنجایش</t>
    </r>
    <r>
      <rPr>
        <sz val="12"/>
        <color rgb="FFFF0000"/>
        <rFont val="Calibri"/>
        <family val="2"/>
        <scheme val="minor"/>
      </rPr>
      <t xml:space="preserve">  </t>
    </r>
    <r>
      <rPr>
        <sz val="12"/>
        <rFont val="Calibri"/>
        <family val="2"/>
        <scheme val="minor"/>
      </rPr>
      <t>4 پینل را داشته باشد معه باکس انورتر از پروفیل V ماندد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r>
  </si>
  <si>
    <t>Polycrystalline solar panels (Pmax=450watt) with transportation and instalation including all necessary equipment.with high quality and 20-year garranty is required.      
            سولر پینل های پولی کرستالین با کیقیت اعلی وباگرنتی 20 ساله دارای توان 450 وات با تمام تجهیزات لازمه آن با انتقال و نصب آن در ساحه مطابق نقشه تخنیکی داده شده و بل احجام باشد</t>
  </si>
  <si>
    <t>Providing and Supplaying of Bist Quality Plastic Pipe as per engineer direction and approval. د 50 متره په طول د ۱ انچ په قطر د پلاستکی پایپ د انجینر د اپرول په اساس باید ښوونځی ته راوړل شي.</t>
  </si>
  <si>
    <t>Total cost for Rehabilitation primary School+Temporary Class Room</t>
  </si>
  <si>
    <t xml:space="preserve"> Sar-i-Pul Education (SIP) Project</t>
  </si>
  <si>
    <t>ITEMIZED COST ESTIMATION for SFE Implementation
احجام کاری برای فعالیت های حمایت از تعلیم وتربیه رسمی</t>
  </si>
  <si>
    <t>Dara-e-Zamchi Girls Primary School</t>
  </si>
  <si>
    <t>مکتب ابتدایه دخترانه دره زمچی</t>
  </si>
  <si>
    <t>Sancharak/ Dara-e- Zamchi</t>
  </si>
  <si>
    <t>سنچارک/دره زمچی</t>
  </si>
  <si>
    <r>
      <rPr>
        <sz val="12"/>
        <rFont val="Arial"/>
        <family val="2"/>
      </rPr>
      <t xml:space="preserve"> 3</t>
    </r>
    <r>
      <rPr>
        <sz val="12"/>
        <color rgb="FFFF0000"/>
        <rFont val="Arial"/>
        <family val="2"/>
      </rPr>
      <t xml:space="preserve"> </t>
    </r>
    <r>
      <rPr>
        <b/>
        <sz val="12"/>
        <rFont val="Arial"/>
        <family val="2"/>
      </rPr>
      <t>Transitional Classroom/ صنف موقتی (انتقالی)</t>
    </r>
  </si>
  <si>
    <t xml:space="preserve">Excavation of foundations area according to drawing in ground type of 3
 کندنکاری تهداب ها مطابق به نقشه در زمین قسم سوم مطابق نقشه های تخنیکی و بل احجام داده شده </t>
  </si>
  <si>
    <t xml:space="preserve">Burnt Brick masonary work of all perimeter wall of classrooms with Mortar Mix of 1:5 according to wall details in the drawings
خشت کاری دیوار احاطه صنوف با مخلوط مصاله 1:5 مطابق به جزئیات ارایه شده مطابق نقشه های تخنیکی و بل احجام داده شده </t>
  </si>
  <si>
    <t xml:space="preserve">10cm compacted crushed gravel with levaling on flooring of classrooms and sidewalk according to drawings
فشرده سازی 10سانتی متر جغل میده شه در کف صنوف و پیاده رو مطابق نقشه های تخنیکی و بل احجام داده شده  </t>
  </si>
  <si>
    <t xml:space="preserve">10cm compacted soil for the flooring of classroom under gravel
 فشرده سازی 10 سانتی طبقه خاکی مطابق نقشه های تخنیکی و بل احجام داده شده </t>
  </si>
  <si>
    <t xml:space="preserve">plastering of interior and exterior wall with mortar Mix of 1:4 with all required activities of plastering work
پلستر کاری دیوار های داخلی و خارجی با مخلوط مصاله 1:4 با تمام امورات ایجابی کاری مطابق نقشه های تخنیکی و بل احجام داده شده </t>
  </si>
  <si>
    <t xml:space="preserve">Painting of interior and exterior walls with one layer wall primer and two layer 100% plastic emulsion (brito, beraj) with all required activities
رنگ آمیزی دیواری های داخلی وخارجی در 3 لایه رنگ پلاستیکی 100فیصد با کیفیت (برایتو یا بیراج ) معه وال پرایمر و فلنگ کاری و تمام امورات ایجابی این فعالیت مطابق نقشه های تخنیکی و بل احجام داده شده   </t>
  </si>
  <si>
    <t xml:space="preserve">200X200X6mm flat plates for columns joint with foundation including welding worka and installation of 12mm rebars 
صفحه فلزی به اندازه ذکر شده در فوق معه نصب سیخ گول 12 ملی متری با متصل سازی آن با تهداب ها مطابق نقشه های تخنیکی و بل احجام داده شده </t>
  </si>
  <si>
    <t xml:space="preserve">50X70X6mm triangle flat plates for the connection of columns with flat plates of foundation incuding all required activities
 نصب صفحه فلزی مثلث شکل برای اتصال پایه های فلزی با صفحه فلزی تهداب ها مطابق نقشه های تخنیکی و بل احجام داده شده  </t>
  </si>
  <si>
    <t xml:space="preserve">Installation of 4mm thick glass for windows and doors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 ودروازه نظربه ضرورت درساحه بشمول انتقال؛ نصب؛ شفتی وتمام امورات ایجابی فعالیت فوق همچنان تمام اجناس(مواد) که درفعالیت فوق بکاربرده میشود از کیفیت علی واستندرد برخوردارباشد مطابق نقشه های تخنیکی و بل احجام داده شده </t>
  </si>
  <si>
    <t xml:space="preserve"> wooden  frame for window   with (1x6) m size.in two side  Installation tecknice 8cm 
تهیه ونصب چوکات کلکین های بالای دیوار های طولی در دو طرف با صخامت چوکات ۸سانتی متر معه دو قلم رنگ و تمام امورات اجابی مطابق نقشه های تخنیکی و بل احجام داده شده  </t>
  </si>
  <si>
    <t>Hollow square section 100X100X3mm for the columns of classroma and connection of clumns incمuding painting with anti rust and oil painting of all columns and connections with  all required activities
نصب فلز مربع شکل 100در 100 در 3 ملی متر برای پایه های عمودی و گادر های افقی طولی معه رنگ آمیزی با ضد زنگ و رنگ روغنی با تمام امورات ایجابی ان مطابق نقشه های تخنیکی و بل احجام داده شده</t>
  </si>
  <si>
    <t xml:space="preserve">I-Beam no.140 for the wide connection of cloumns on top including painting with anti rust and oil painting of I-Beams with all required activities
گادر فلزی نمبر 140 برای اتصال عرضی قمست فوقانی پایه های فلزی با تمام امورات ایجابی ان مطابق نقشه های تخنیکی و بل احجام داده شده </t>
  </si>
  <si>
    <t xml:space="preserve">Installation of supports from equal angle of 100X100X7mm under the all connection point on the top of columns
نصب تکیه گاه فلزی با ابعاد ذکر شده در فوق در تمامی قسمت های اتصالی پایه ها اتصال های عرضی و طولی با تمام امورات ایجابی ان مطابق نقشه های تخنیکی و بل احجام داده شده  </t>
  </si>
  <si>
    <t xml:space="preserve">Installation of hollow rectangle section of 40X80X2mm on the top of steel truss
نصب مستطیل میان خالی با ابعاد ذکر شده در قسمت فوقانی ترس فلزی با تمام امورات ایجابی ان مطابق نقشه های تخنیکی و بل احجام داده شده </t>
  </si>
  <si>
    <t xml:space="preserve">Steel truss form hollow rectange section of 40X80X2mm for the roofing of classroom
قیچی پوش (ترس) فلزی با فلز با ابعاد ذکر شده در فوق با تمام امورات ایجابی ان مطابق نقشه های تخنیکی و بل احجام داده شده </t>
  </si>
  <si>
    <t xml:space="preserve">Installation of carrugated G.I sheet from G.I 0.5mm including all required activities for this action
نصب پوشش آهنی و ناه خشک کن بام با ۳ دانه نل از آهن چادر موجدار 0.5 ملی متر با تمام امورات ایجابی درین فعالیت مطابق نقشه های تخنیکی و بل احجام داده شده  </t>
  </si>
  <si>
    <t xml:space="preserve">welding of all required steel work according to drawings
ولدینگ تمام اجزای فلزی مطابق به نقشه با تمام امورات ایجابی ان مطابق نقشه های تخنیکی و بل احجام داده شده </t>
  </si>
  <si>
    <t xml:space="preserve">Sign board for project from marbel stone 60x40 cm with installation          
              لوحه برای پروژه از سنگ مرمر مه نصب آن مطابق اندازه ذکر شده با تمام امورات ایجابی ان مطابق نقشه های تخنیکی و بل احجام داده شده  </t>
  </si>
  <si>
    <t>.</t>
  </si>
  <si>
    <t>Excavation of foundations area and septic tank according to drawing in ground type of 3
کندنکاری تهداب ها و محل ذخیره مواد فاضله مطابق  به نقشه در زمین قسم سوم</t>
  </si>
  <si>
    <t xml:space="preserve">PCC under foundation of latrine and front side walk with septic tank  
کانکریت ریزی از کانکریت  بدون سیخ تحت تهداب ها و پیاده رو مقابل تشناب ها و برای تحت ذخیره مواد فاضله  </t>
  </si>
  <si>
    <t xml:space="preserve">10cm PCC under the foundations,front side walk and spetic tank foolring part with grade Mix of 1:3:6
ده سانتی متر کانکریت بدون سیخ برای قسمت های تحتانی تهداب ها، پیاده رو های مقابل دروازه تشناب ها و در قسمت تحتانی مخزن مواد فاضله تشناب ها </t>
  </si>
  <si>
    <t>Stone Masonry work of foundation and side wall of latrine
سنگ کاری تهداب ها و قسمت های جانبی تشناب ها</t>
  </si>
  <si>
    <t>stone masonry of latrines foundation and side wall of latrines with mix of 1:5 mortar with all required activities according to the drawings
سنگ کاری تهداب ها و قسمت های دیواره جانبی تشناب ها ما مخلوط 1:5 با تمام امورات ایجابی مطابق به نقشه</t>
  </si>
  <si>
    <t>Burnt Brick masonary work of all perimeter wall of latrines with Mortar Mix of 1:5 according to wall details in the drawings
خشت کاری دیوار احاطه تشنابها با مخلوط مصاله 1:5 مطابق به جزئیات ارایه شده در نقشه</t>
  </si>
  <si>
    <t>flooring of classrooms floor and sidewalks 
کف سازی کف صنوف و پیادرو ها</t>
  </si>
  <si>
    <t xml:space="preserve">15cm compacted crushed gravel with levaling on flooring of latrines and sidewalks according to drawings
فشرده سازی 15سانتی متر جغل میده شه در کف تشناب ها و پیاده رو ها مطابق به نقشه </t>
  </si>
  <si>
    <t>compacted soil for the flooring of classroom under gravel
فشرده سازی 10 سانتی طبقه خاکی</t>
  </si>
  <si>
    <t xml:space="preserve">RCC work of latrines
کانکریت سیخدار </t>
  </si>
  <si>
    <t xml:space="preserve">RCC with mix of (1:1.5:3) for the top ring beam of stone masonry, latrine floor concrete slabs, septic tank concrete slabs, top ring beams of perimeter burnet brick wall and roof of latrines according to drawings including all required formworks and othere required activities
کانکریت سیخدار با مخلوط ذکر شده در فوق برای رینگ دورانی بالای سنگ کاری های،فرش کانکریتی مبرز ها،سلب های کانکیرتی برای پوشش مخزن مبرز ها و رینگ دورانی بالای دیوار خشتی و سلب پوشش تشناب ها مطابق نقشه معه تمامی اموراتی ایجابی این فعالیت و قالب بندی باری فعالیت کانریت ریزی </t>
  </si>
  <si>
    <t>Plastering of interior and exterior walls
پلستر کاری دیوار های داخلی و خارجی</t>
  </si>
  <si>
    <t>plastering of interior and exterior wall with mortar Mix of 1:4 with all required activities of plastering work
پلستر کاری دیوار های داخلی و خارجی با مخلوط مصاله 1:4 با تمام امورات ایجابی پلستر کاری</t>
  </si>
  <si>
    <t>Painting of interior and exterior walls
رنگ آمیزی دیوار های داخلی و خارجی</t>
  </si>
  <si>
    <t>painting of interior and exterior wall with 100% plastic emulsion 
رنگ آمیزی دیواری های داخلی وخارجی تشناب های با رنگ پلاستیکی 100فیصد</t>
  </si>
  <si>
    <t>Doors and windows
دروازه و کلیکین ها</t>
  </si>
  <si>
    <t>steel doors and windows works including all necessray works (glass,hinges,frames, anti rust painting, oil painting and installation) according to the drawings and given dimensions
دروازه و کلکین های فلزی شامل تمام فعالیت ضروری (نصب شیشه ،چپراس،چوکات فلزی،ضد زنگ و رنگ آمیزی روغنی دروازه و کلکین ها) مطابق نقشه داده شده</t>
  </si>
  <si>
    <t>Gutters work
ناوه آهنی</t>
  </si>
  <si>
    <t>Gutters work forn GI sheet 24 gauge (10X12cm) including all required activities
نصب ناوه آهنی از آهن 24 گیچ با تمام امورات ایجابی این فعالیت</t>
  </si>
  <si>
    <t>ML</t>
  </si>
  <si>
    <t>Ventilated Pipe
نل تهویه هوا</t>
  </si>
  <si>
    <t>Installation of 4" PVC pipe as a ventilated pipe for eache cell of latrine accordint to the drawing
نصب نل پی وی سی چهار انچ برای تهویه هوا بر هر یکی از مبرز ها</t>
  </si>
  <si>
    <t>Insulation layer
طبقه عایق رطوبت</t>
  </si>
  <si>
    <t>Installation of one layer insulation (ISOGAM)
نصب طبقه عایق رطوبت (ایزوگام)</t>
  </si>
  <si>
    <t>Total cost for Temporary Class Room</t>
  </si>
  <si>
    <t xml:space="preserve"> Sarepul Education (SIP)</t>
  </si>
  <si>
    <r>
      <rPr>
        <b/>
        <sz val="11"/>
        <rFont val="Arial"/>
        <family val="2"/>
      </rPr>
      <t xml:space="preserve">Location of the Project/ موقعیت پروژه =&gt; Province/ولایت: Saripul/سرپل    District/ ولسوالی: Sancharak School/مکتب : Aaqpai Chel mard  School </t>
    </r>
    <r>
      <rPr>
        <sz val="11"/>
        <rFont val="Arial"/>
        <family val="2"/>
      </rPr>
      <t xml:space="preserve"> </t>
    </r>
    <r>
      <rPr>
        <b/>
        <sz val="11"/>
        <rFont val="Arial"/>
        <family val="2"/>
      </rPr>
      <t xml:space="preserve">مکتب آقپی چهل مرد     </t>
    </r>
  </si>
  <si>
    <t xml:space="preserve">Project Assumed Period/ مدت پروژه =&gt; Start date/…............................... تاریخ آغاز: End date…….................… تاریخ ختم: </t>
  </si>
  <si>
    <t>Estimated Cost (in AFN)
قیمت تخمینی (افغانی)</t>
  </si>
  <si>
    <t>Estimated Cost (In USD)
قیمت تخمینی (دالر)</t>
  </si>
  <si>
    <r>
      <rPr>
        <b/>
        <sz val="10"/>
        <rFont val="Arial"/>
        <family val="2"/>
      </rPr>
      <t xml:space="preserve">Activity/Items Description </t>
    </r>
    <r>
      <rPr>
        <sz val="9"/>
        <rFont val="Arial"/>
        <family val="2"/>
      </rPr>
      <t xml:space="preserve">(this part should be in both English and Dari/Pashto)/ </t>
    </r>
    <r>
      <rPr>
        <b/>
        <sz val="9"/>
        <rFont val="Arial"/>
        <family val="2"/>
      </rPr>
      <t xml:space="preserve">جزئیات فعالیت ها به انگلیسی و دری/پشتو </t>
    </r>
  </si>
  <si>
    <t>Total cost 
قیمت مجموعی</t>
  </si>
  <si>
    <t>Total Cost
قیمت مجموعی</t>
  </si>
  <si>
    <t xml:space="preserve">Repairing </t>
  </si>
  <si>
    <t>Metalic Gutter  ناوه های فلزی</t>
  </si>
  <si>
    <t xml:space="preserve">Metalic Gutter Size according to the excisting gutters in the school with transportation , installation and thighting 
ناوه های فلزی با سایز موجوده در مکتب همراه با انتقال ، نصب و محکم کاری ها   ،                            </t>
  </si>
  <si>
    <t>M</t>
  </si>
  <si>
    <t xml:space="preserve">Glass work of windows  شیشه کاری کلیکین مکتب با جمله امورات ایجابی آن 
</t>
  </si>
  <si>
    <t>Installation of 4mm thick glass for windows and doors according to needs in work site (all broken and cracked glasses included) including transportation, installation, wooden holder (Chofti) and all required activities, also all items used for this activity must be high quality and standards.
نصب شیشه 4 ملی متر ساده برای کلکین ها ودروازه نظربه ضرورت درساحه بشمول انتقال؛ نصب؛ شفتی وتمام امورات ایجابی فعالیت فوق همچنان تمام اجناس(مواد) که درفعالیت فوق بکاربرده میشود از کیفیت علی واستندرد برخوردارباشد</t>
  </si>
  <si>
    <t>Repairing Of Roof               ترمیم سقف مکتب با جمله امورات ایجابی آن</t>
  </si>
  <si>
    <t xml:space="preserve">Isogam of roof , installation and all necessary works ایزوگام سقف مکتب متذکره با کندنکاری ایزوگام قبلی صفا کاری سقف مکتب، انتقال و نصب ایزوگام جدید با کیفیت اعلی مطابق هدایت انجنیر مربوطه   </t>
  </si>
  <si>
    <t>Sqm</t>
  </si>
  <si>
    <t>Latrine construction 4 Cabinate</t>
  </si>
  <si>
    <t xml:space="preserve">4 cabinet Latrine Construction      with All Activities                                       ساختمان مبرز ها به تعداد  4 غرفه یی با جمله امورات </t>
  </si>
  <si>
    <t>Sign Board</t>
  </si>
  <si>
    <t>Sign Board according NRC Specifecation 60*40cm لوحه پروژه</t>
  </si>
  <si>
    <t>LS</t>
  </si>
  <si>
    <t>Total / مجموع</t>
  </si>
  <si>
    <t xml:space="preserve">HEWAD  </t>
  </si>
  <si>
    <t>ITEMIZED COST ESTIMATION forSIP Implementation
احجام کاری برای فعالیت های حمایت از تعلیم وتربیه رسمی</t>
  </si>
  <si>
    <t>Archoto High School</t>
  </si>
  <si>
    <t xml:space="preserve"> مکتب ارچتو</t>
  </si>
  <si>
    <t>Sanchark/Archato</t>
  </si>
  <si>
    <t>ګوسفندی/کارېز</t>
  </si>
  <si>
    <t>AFF2227-ECW</t>
  </si>
  <si>
    <r>
      <rPr>
        <b/>
        <sz val="11"/>
        <rFont val="Arial"/>
        <family val="2"/>
      </rPr>
      <t xml:space="preserve">Activity/Items Description </t>
    </r>
    <r>
      <rPr>
        <sz val="11"/>
        <rFont val="Arial"/>
        <family val="2"/>
      </rPr>
      <t xml:space="preserve">(this part should be in both English and Dari/Pashto)/ </t>
    </r>
    <r>
      <rPr>
        <b/>
        <sz val="11"/>
        <rFont val="Arial"/>
        <family val="2"/>
      </rPr>
      <t xml:space="preserve">جزئیات فعالیت ها به انگلیسی و دری/پشتو </t>
    </r>
  </si>
  <si>
    <t xml:space="preserve"> 4 cell Latirne/ تشناب</t>
  </si>
  <si>
    <t>Compacted crush &amp; soil for dry latrines and sidewalks 
کف سازی مبرزهای خشکه و جغل اندازی پیاده رو ها</t>
  </si>
  <si>
    <t>compacted soil for dry latrines under gravel
فشرده سازی 10 سانتی طبقه خاکی</t>
  </si>
  <si>
    <t xml:space="preserve">RCC with mix of (1:1.5:3) for the top ring beam of stone masonry, latrine floor concrete slabs, septic tank concrete slabs, top ring beams of perimeter burnet brick wall and roof of latrines according to drawings including all required formeworks and other required activities.
کانکریت سیخدار با مخلوط ذکر شده در فوق برای رینگ دورانی بالای سنگ کاری های،فرش کانکریتی مبرز ها،سلب های کانکیرتی برای پوشش مخزن مبرز ها و رینگ دورانی بالای دیوار خشتی و سلب پوشش تشناب ها مطابق نقشه معه تمامی اموراتی ایجابی این فعالیت و قالب بندی باری فعالیت کانریت ریزی </t>
  </si>
  <si>
    <t>steel doors and windows works including all necessray works (glass,hinges,frames, anti rust painting, oil painting and installation) according to the drawings and given dimensions according to drawing and specification
دروازه و کلکین های فلزی شامل تمام فعالیت ضروری (نصب شیشه ،چپراس،چوکات فلزی،ضد زنگ و رنگ آمیزی روغنی دروازه و کلکین ها) مطابق نقشه داده شده</t>
  </si>
  <si>
    <t>Gutters work GI sheet 24 gauge (10X12cm) including all required activities of supplying and istallation.
نصب ناوه آهنی از آهن 24 گیچ با تمام امورات ایجابی این فعالیت</t>
  </si>
  <si>
    <t>Installation of one layer insulation (ISOGAM) high quality.
نصب طبقه عایق رطوبت (ایزوگام)</t>
  </si>
  <si>
    <t>Temporary classes Bhar lawh girl high School</t>
  </si>
  <si>
    <t>صنف های موقتی لیسه دخترانه بهاز لوح</t>
  </si>
  <si>
    <t>Sancharak/Bahar lawh</t>
  </si>
  <si>
    <t>سانچارک/بهار لوح</t>
  </si>
  <si>
    <t xml:space="preserve"> 2 Transitional Classroom/ صنف موقتی (انتقالی)</t>
  </si>
  <si>
    <t>NRC Sar-i-Pul Education (SFE) Project</t>
  </si>
  <si>
    <t>Rehabilitation of Fireshqan kalan boys secondary school</t>
  </si>
  <si>
    <t>ترمیم مکتب متوسطه پسرانه فرشقان کلان</t>
  </si>
  <si>
    <t>Sancharak/Fireshqan kalan</t>
  </si>
  <si>
    <t>سنچارک/فرشقان کلان</t>
  </si>
  <si>
    <t xml:space="preserve"> مدت پروژه: تاریخ شروع پروژه:  </t>
  </si>
  <si>
    <t xml:space="preserve">Activity/Items Description (this part should be in both English and Dari/Pashto)/ جزئیات فعالیت ها به انگلیسی و دری/پشتو </t>
  </si>
  <si>
    <t>اب و حفظ الصحه Wash</t>
  </si>
  <si>
    <t>Providind polycrystalline solar panels with  submersible water pump                          تهیه و نصب سولر پینل های پولی کرستالین همراه با پمپ برقی زیرابی</t>
  </si>
  <si>
    <t>AC (Dongyin)  Water Pump 1.5"  Single phase . Power 1100watt ,1.5 HP,  Max Head 110m , Current 8.2 Amp, Voltage 220volt and Max flow 3 m3/hour  including installation and all required fitting for the installation of water pump
واتر پمپ زیر آبی 1.5 انچ  AC (دانگیین)  تک فاز دارای 18 پکه یی دارای توان 1.5 کیلوات با بلند ترین پرتاب 110 متر و با مشخصات ذکر شده بالا با کیفیت اعلی و با ضمانت فروشنده همراه با وسایل بالای پمپ و وسایل پمپ جهت اتصالات پمپ برقی مانند کیبل مسی با انتقال ونصب آن در ساحه مکمل با کیفیت اعلی مطابق نقشه تخنیکی داده شده و بل احجام باشد.</t>
  </si>
  <si>
    <t>PCs</t>
  </si>
  <si>
    <t>Polycrystalline solar panels (Pmax=540 watt) with transportation and instalation including all necessary equipment.with high quality and 20-year garranty is required.      
            سولر پینل های پولی کرستالین با کیقیت اعلی وباگرنتی 20 ساله دارای توان 540 وات با تمام تجهیزات لازمه آن با انتقال و نصب آن در ساحه مطابق نقشه تخنیکی داده شده و بل احجام باشد.</t>
  </si>
  <si>
    <t xml:space="preserve">Electric coper cable (3X2.5mm)   including connection and installation in site 
کیبل برق 2.5*3 ملی تاری مسی  با مشخصات ذکر شده در فوق جهت اتصال سولر پینل ها به پمپ برقی باکیفیت اعلی </t>
  </si>
  <si>
    <t>Double string 2 inch for hunging of water pump          
ریسمان دبل ۱۶ ملی جهت  بسته کردن و آویزان نمودن پمپ برقی</t>
  </si>
  <si>
    <t>Installation of Polietlin pipe(PE100PN16) with 1" diameter including all fittings from deep well up to water reservoir  for drinking water
تمدید پایپ پولی ایتلین 16 بار یک انچ از کف چاه آب الی ذخیره  آب آشامیدنی با تمام لوازم ضروری برای تمدید پایپ و دیگر امورات ایجابی آن باکیفیب اعلی</t>
  </si>
  <si>
    <t>Providinf 1 Solar Penal Stand 4 cell .will install On the school building roof              تهیه 1 پایه سولرپینل استند که گنجایش 6 پینل را داشته باشد  موقعیت نصب آن بالای تعمیر مکتب میباشد</t>
  </si>
  <si>
    <t>Providing  Solar Penal Stand 4 cell with  inverter. box from V type  (50x50x30mm profil    
          تهیه 1پایه سولرپینل استند هرکدام گنجایش  4 پینل را داشته باشد معه باکس انورتر از پروفیل V ماندد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</si>
  <si>
    <t xml:space="preserve">Providing and installing of 2m3 almuniam water reservoir with 2mm thicknecc to provide safe drinking water for the students and steel stand from G.I pipe 3" and 2" in breasting including  installation  
تهیه و نصب ذخیره آب المونیمی 2000 لیتره باضخامت 2 ملی متر برای فراهم سازی آب اشامیدنی صحی برای شاگردان مکتب همراه با تدابیرهای محافظوی آن باپایه های مشخص شده از پروفیل های جستی دایره وی به قطر های 3 انچ و 2 انچ با انتقال و نصب آن در ساحه به همراه جوشکاری و کارهای  .تهداب آن </t>
  </si>
  <si>
    <t>steel stand for water reservoir from G.I pipe of 3" thickness 2 mm according to drawing including welding and installation         
 اعمار ساختمان ذخیره فلزی با پایه فلزی  ازپایپ جستی لوله یی پایه ها به قطر 3 انچ و کمربند ها به قطر 2 انچ و ضخامت 2ملی با تمام وسایل مورید ضرورت  معه جوشکاری و نصب آن در ساحه طبق مشخصات منظور شده و طبق هدایت انجنیر مربوطه تمام فعالیت های مربوطه از کیفیت اعلی برخوردار بوده باشد  و مطابق نقشه های تخنیکی داده شده باشد</t>
  </si>
  <si>
    <t>Fiberglass with thicknecc of 10cm for  insulation of water reservoir with high quality   
 پشم شیشه یی با ضخامت 10 سانتی متر باکیفیت اعلی جهت عایق سازی ذخیره آب المونیمی 2000 لیتره با انتقال آن درساحه و پیچانیدن آن در اطراف ذخیره آب المونیمی  طبق هدایت انجنیر مربوطه  و مطابق بل احجام داده شده باشد</t>
  </si>
  <si>
    <t>Installation of inlet,outlet and washpipe with high thicknecc of 1" PPR pipe including all fittings from water storage up to hand wash basin 
تهیه و نصب پایپ آمد ، پایپ تخلیه و پایپ شستشو از نوع پایپ پی پی آر (لوله سبز) با ضخامت بلند و باکیفیت عالی به قطر یک انچ با تمام فیتینگ باب مورد ضرورت آن از ذخیره الی محل دستشویی تمام امورات کاری از کیفیت عالی برخوردار باشد</t>
  </si>
  <si>
    <t>Construction of one drinking water basin for the students including connecting of the basin to the school water supply network
اعماریک محل آب آشامیدنی برای شاگردان  که شامل ارتباط با سیستم آبرسانی مکتب</t>
  </si>
  <si>
    <t>construction of the drinking water basin for the students including installation if six 0.5 inch Brass  water taps and connecting of the basin to the school water supply network from the PCC, burnt brick and ceramic and another Required work and  all required plumbing system PPR pipes and fittings from water reservoir up to drinking water basinaccording  to attached  drawing and specificatio.
ساختن محل آب آشامیدنی دوطرفه برای شاگردان مکتب از کانکریت بیدون سیخ معه خشت پخته ودیگر امورات ساختمانی باکیفیت اعلا و همچنان نصف 6 عدد شیردهن برنجی نیم انچ  با تمام ضروریات نصب پایپ پی پی آر (لوله سبز) باضخامت بلند وباکیفیت اعلی و دیگر فیتینگ باب مورد نیاز  محل آب آشامیدنی  بانصب لوحه مشخص طبق ساختمان های تایید شده و قبلا اعمارشده  دفتر  که تمام امورات کاری از کیفیت عالی برخوردار بوده و مطابق نقشه تخنیکی داده شده و بل احجام باشد.</t>
  </si>
  <si>
    <t>lums</t>
  </si>
  <si>
    <t xml:space="preserve">ترمیمات Rehabilitation    </t>
  </si>
  <si>
    <t>Rehabilitation of lassani boards for doors</t>
  </si>
  <si>
    <t xml:space="preserve">Rehabilitation Lassani Board 9*[180*70] (should be best quality of market or according to drawing            ترمیم تخته لاسانی دروازه ها به مشخصات و اندازه ذکر شده باید در مارکیت از کیفیت اعلی برخوردار باشد    </t>
  </si>
  <si>
    <t>Providing and installation of high quality (YPN) company locks for doors  of all school classroom doors.
تهیه و نصب  قفل مغزی باکیفیت اعلی برای دروازه های صنوف درسی ودروازه های دهلیز مکتب</t>
  </si>
  <si>
    <t xml:space="preserve">Providing and installation of best quality doors locks according to drawings or as per engineer's direction                                                                                                                                                  تهیه و نصب قلفک برای دروازه ها از کیفیت اعلی از روی نقشه و به لارښود انجنیر                    </t>
  </si>
  <si>
    <t>Painting of the school building doors and windows.
رنگ کردن دروازه ها و کلکین های تعمیر مکتب</t>
  </si>
  <si>
    <t>Oil painting (white1) of 28*{ 180*97} , 9*{118*68} 3 coated layers(1 layer filling and preparation, and 2 layer oil painting) with all required activities(cleaning, sanding and smoothing). All items used for this activity must be high quality and standards.   
رنگ آمیزی کلکین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</si>
  <si>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Oil painting (white1) of  9*(245*98)cm and 2[245*250]cm doors 3 coated layers(1 layer filling and preparation, and 2 layer oil painting) with all required activities(cleaning, sanding and smoothing). All items used for this activity must be high quality and standards.   
رنگ آمیزی دروازه ها به اندازه ذکر شده از رنگ روغنی کود ذکرشده فوق در دو قلم (یک قلم آن استرکاری ویک قلم دیگر آن رنگ روغنی) بشمول تمام امورات ایجابی فعالیت فوق (پاک کاری؛ریگمال کاری وداغ گیری یا صاف کاری) تمام اجناس(مواد) که درفعالیت فوق بکاربرده میشود ازکیفیت عالی واستندرد برخورداردباشد</t>
  </si>
  <si>
    <t>Painting of the school building interior and exterior walls.
رنگمالی دیوار های داخلی وخارجی تعمیر مکتب</t>
  </si>
  <si>
    <t>Painting of the school interior walls of school building with high quality 75% plastic paint (Off Withe 201) in 3 coated layers including first coat filling and sanding, second coat preparation, and third coat final paint must be applied. All items  will used for this activities must be from high quality and standards. 
رنگمالی دیوار های داخلی تعمیر مکتب با رنگ پلاستیکی با کیفیت عالی 75% با کود نمبرذکرشده درفوق درسه قلم رنگ همراه با آماده سازی ساحه قابل رنگ و پاکاری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t>
  </si>
  <si>
    <t xml:space="preserve">Painting of the school exterior walls with high quality 100% plastic paint(SP Ice Age 573) in 3 coated layers including first coat filling and sanding, second coat preparation, and third coat final paint must be applied. All items will used for this activities must be from high quality and standards (king fisher company paint and filling).
رنگمالی دیوار های خارجی تعمیر مکتب با رنگ پلاستیکی با کیفیت عالی 100% با کود نمبرذکرشده درفوق درسه قلم رنگ همراه با آماده سازی ساحه قابل رنگ و پاک 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 </t>
  </si>
  <si>
    <t xml:space="preserve">Removing of existing plaster and Plastering of the damaged part of interior and exterior walls of the school building.and echron of windows
خراب کردن پلستر موجوده و پلستر کاری  قسمت های تخریب شده دیوار های داخلی و خارجی تعمیر مکتب و کنار های کلکین </t>
  </si>
  <si>
    <r>
      <rPr>
        <b/>
        <sz val="14"/>
        <rFont val="Arial"/>
        <family val="2"/>
      </rPr>
      <t>Removing of existing plaster and 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خراب کردن پلستر موجوده و پلستر کاری دیوار های داخلی وخارجی و کنارهای کلکین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b/>
        <sz val="14"/>
        <color rgb="FFFF0000"/>
        <rFont val="Arial"/>
        <family val="2"/>
      </rPr>
      <t xml:space="preserve"> </t>
    </r>
    <r>
      <rPr>
        <b/>
        <sz val="14"/>
        <rFont val="Arial"/>
        <family val="2"/>
      </rPr>
      <t>دریایی محلی  استفاده گردد</t>
    </r>
  </si>
  <si>
    <t xml:space="preserve">installation of floor drain    نصب ناوه برای سقف </t>
  </si>
  <si>
    <t xml:space="preserve">installation of floor drain 2*{ 350 }cm for water collection with all requirement material and work                                                                                                                                                                                          تهیه و نصب  دو ناوه برای جمع کردن اب باران از سقف مکتب با تمام مواد ضروری                                                                                                                                                                           </t>
  </si>
  <si>
    <t xml:space="preserve">Installation of 4mm thick glass for windows with installation (Thickness of Glass should not be less then 4mm ,installation should be done by Chufti with the size of (2cm width and thick=0.4mm)                                                 تصب شیشه ۴ ملی متر ساده برای کلکین های و دروازه تشناب ها ضخامت شیشه باید کمتر از ۴ ملی متر نباشد </t>
  </si>
  <si>
    <t>Installation of 4mm thick glass for windows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 نظربه ضرورت درساحه بشمول انتقال،نصب، شفتی  وتمام امورات ایجابی فعالیت فوق همچنان تمام اجناس(مواد) که درفعالیت فوق بکاربرده میشود از کیفیت عالی واستندرد برخوردارباشد</t>
  </si>
  <si>
    <t>شیشه های ساده بدون گل درنظرگرفته شده</t>
  </si>
  <si>
    <t xml:space="preserve"> Sar I Pul  Education (SIP)</t>
  </si>
  <si>
    <r>
      <rPr>
        <b/>
        <sz val="11"/>
        <rFont val="Arial"/>
        <family val="2"/>
      </rPr>
      <t xml:space="preserve">Location of the Project/ موقعیت پروژه =&gt; Province/ولایت: Saripul/سرپل    District/ ولسوالی: Gosfandi School/مکتب :Freqshan Pashmak School </t>
    </r>
    <r>
      <rPr>
        <sz val="11"/>
        <rFont val="Arial"/>
        <family val="2"/>
      </rPr>
      <t xml:space="preserve"> مکتب فرقشان پشمک    </t>
    </r>
    <r>
      <rPr>
        <b/>
        <sz val="11"/>
        <rFont val="Arial"/>
        <family val="2"/>
      </rPr>
      <t xml:space="preserve"> </t>
    </r>
  </si>
  <si>
    <t xml:space="preserve">"Painting of Classrooms blackboards
رنگ آمیزی تخته های درسی  "
</t>
  </si>
  <si>
    <t>"Painting of classrooms blackboards (1.3x2.4) with 3 coated layers black oil paint including all painting activities (filling of the damaged parts) and repairing cracked parts of blackboards. All items used for this activity must be high quality and standards.
رنگ آمیزی تخته های درسی (1.3*2.4)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</si>
  <si>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t>pcs</t>
  </si>
  <si>
    <t>Repairing Of Steel Doors    ترمیم ، تاب گیری ، محکم کاری دروازه های فلزی</t>
  </si>
  <si>
    <r>
      <rPr>
        <sz val="11"/>
        <rFont val="Arial"/>
        <family val="2"/>
      </rPr>
      <t xml:space="preserve">Repairing of steel doors size (400x400)cm,size (100x300)cm,size (210x110)cm including installation of missing locks for doors, Repairing and welding  according to the need.
ترمیم  نمودن دروازه و پله های دروازه های فلزی 1  باب مبرز و 2 باب دروازه احاطوی مکتب همراه با نصب قفل ،تاب گیری ، محکم کاری ، ویلدنگ  قسمت های تخریب شده همراه با رنگ روغنی 2 قلم  ،                          </t>
    </r>
    <r>
      <rPr>
        <b/>
        <sz val="11"/>
        <rFont val="Arial"/>
        <family val="2"/>
      </rPr>
      <t xml:space="preserve">  </t>
    </r>
  </si>
  <si>
    <t xml:space="preserve">Repairing Of Wooden windows   </t>
  </si>
  <si>
    <t>Repairing Of Roof               ترمیم سقف مکتب</t>
  </si>
  <si>
    <t xml:space="preserve">isogam of roof , installation and all neseccary work ایزوگام قسمت های تخریب شده سقف مکتب به شمول کندنکاری ایزوگام قبلی،انتقال و  نصب ایزوگام جدید با جمله امورات ایجابی آن </t>
  </si>
  <si>
    <t>Plastering     پلستر کاری</t>
  </si>
  <si>
    <t>Inside&amp; outside plastering M-400 (1:4) with all requried activites			پلستر  کاری داخلی و خارجی قسمت های مختلف تخریب شده همراه با تراش ، صاف کاری و آبدهی پلستر مکتب همراه با رنگ آن  نظر به هدایت و ساحات مخروبه</t>
  </si>
  <si>
    <t xml:space="preserve">Interior and Exteriors Paintings of school </t>
  </si>
  <si>
    <t>Oil painting (white 1) of doors and windows in 2 layer oil painting) both wooden and steel with all required activities(cleaning, sanding and smoothing). All items that will be will used for this activity must be high quality and standards.   
رنگ آمیزی تمام کلکین ها وچوکات دروازه ها با رنگ روغنی (سفید) دردو قلم  رنگ روغنی با غلظت بالا) بشمول تمام امورات ایجابی ( پاک کاری؛ریگمال کاری وداغ گیری یا فیلینگ چوکات ها) تمام اجناس(مواد) که درفعالیت فوق بکاربرده میشود ازکیفیت عالی واستندرد برخورداردباشد</t>
  </si>
  <si>
    <t>Painting of the school Exterior walls of school building with 100% plastic paint (Off Withe201) in 2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خارجی تعمیر مکتب با رنگ پلاستیکی با کیفیت عالی100% با کود نمبرذکرشده درفوق دردو قلم رنگ همراه با آماده سازی ساحه قابل رنگ و پاکاری دیوار از رنگ کهنه و ریگمال کاری، ودو لایه رنگ جدید از قبیل فلینگ و ریگمالی و  رنگ آمیزی   با غلظت بالا. تمام اجناس (مواد) که در فعالیت فوق بکار برده میشود از کیفیت عالی واستندر برخوردار باشد</t>
  </si>
  <si>
    <t>Painting of the school Interior walls of school building with 75% plastic paint (Off Withe201) in 2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داخلی  تعمیر مکتب با رنگ پلاستیکی با کیفیت عالی75% با کود نمبرذکرشده درفوق دردو قلم رنگ همراه با آماده سازی ساحه قابل رنگ و پاکاری دیوار از رنگ کهنه و ریگمال کاری، ودو لایه رنگ جدید از قبیل فلینگ و ریگمالی و  رنگ آمیزی   با غلظت بالا. تمام اجناس (مواد) که در فعالیت فوق بکار برده میشود از کیفیت عالی واستندر برخوردار باشد</t>
  </si>
  <si>
    <t>Supply of Water from Excisting Well to Reservior Via Solar System</t>
  </si>
  <si>
    <r>
      <rPr>
        <sz val="11"/>
        <color rgb="FF000000"/>
        <rFont val="Franklin Gothic Book"/>
        <family val="2"/>
      </rPr>
      <t>Supply and Installation Best/High Quality Submersible pump(</t>
    </r>
    <r>
      <rPr>
        <b/>
        <sz val="11"/>
        <color rgb="FF000000"/>
        <rFont val="Franklin Gothic Book"/>
        <family val="2"/>
      </rPr>
      <t xml:space="preserve">Solar Water Pump  DC/AC 1.2 KW </t>
    </r>
    <r>
      <rPr>
        <sz val="11"/>
        <color rgb="FF000000"/>
        <rFont val="Franklin Gothic Book"/>
        <family val="2"/>
      </rPr>
      <t xml:space="preserve">high quality ( Submersible pump system including controller with DataModule, motor and pump end)) According to Attached specification, European Made technology with Static head( 110 )M with water flow (0.5) Liter/Sec &amp; its all requirements and accessories &amp; appliance or its equivalent Certified products in accordance to attached specification (with company certificate) approved by manufacture company officially with its all configuration.    سولر پمپ با مشخصات فوق برای چاه به عمق 110 و ظرفیت آبدهی 0.5 لیتر به ثانیه همراه با تمام وسایل ،مشخصات ، نصب و جابجایی آن با کیفیت اعلی  در ساحه با جمله اموراات ایجابی آن                                                            </t>
    </r>
  </si>
  <si>
    <r>
      <rPr>
        <sz val="11"/>
        <color rgb="FF000000"/>
        <rFont val="Franklin Gothic Book"/>
        <family val="2"/>
      </rPr>
      <t xml:space="preserve">Supply and installation of best quality European Made technology </t>
    </r>
    <r>
      <rPr>
        <b/>
        <sz val="11"/>
        <color rgb="FF000000"/>
        <rFont val="Franklin Gothic Book"/>
        <family val="2"/>
      </rPr>
      <t>Solar Panels(450 )</t>
    </r>
    <r>
      <rPr>
        <sz val="11"/>
        <color rgb="FF000000"/>
        <rFont val="Franklin Gothic Book"/>
        <family val="2"/>
      </rPr>
      <t xml:space="preserve"> watt or Equivalent according to Attached Mir Adam e Ghalbala Solar &amp; Pump Specification </t>
    </r>
    <r>
      <rPr>
        <b/>
        <sz val="11"/>
        <color rgb="FF000000"/>
        <rFont val="Franklin Gothic Book"/>
        <family val="2"/>
      </rPr>
      <t xml:space="preserve">(Solar Panel </t>
    </r>
    <r>
      <rPr>
        <sz val="11"/>
        <color rgb="FF000000"/>
        <rFont val="Franklin Gothic Book"/>
        <family val="2"/>
      </rPr>
      <t xml:space="preserve">) with all its required accessories,cables with connection to invt &amp;vappliace or its equivalent Certified Products in accordance with attached specification (with company certificate) approved by manufacture company with it's all configuration or Equvillant  سولر پنل های پولی کریستالین 450 وات  با ضمانت 20 ساله مشخصات فوق همراه با جابجایی آن در ساحه مشخص شده مکتب با نصب ، کانکریت ریزی پایه های مطابق نقشه و مشخصات پروژه همراه با تمام امورات و تجهیزات ویرنکاری آن ، نصب و جابجایی آن مطابق هدایت انجنیر مربوطه </t>
    </r>
  </si>
  <si>
    <t>Panel</t>
  </si>
  <si>
    <t xml:space="preserve">invt best quality according to the pump and solar system detils best quality انورتر با کیفیت اعلی مطابق توان پمپ مطابق مشخصات و استاندرد های قبول شده همراه با نصب ، امورات ویرنکاری ، تجهیزات ویرنکاری با جمله امورات ایجابی با کیفیت اعلی مطابق هدایت  </t>
  </si>
  <si>
    <r>
      <rPr>
        <sz val="11"/>
        <color rgb="FF000000"/>
        <rFont val="Franklin Gothic Book"/>
        <family val="2"/>
      </rPr>
      <t xml:space="preserve">Supply and making of Steel rigid Rotary  stand with Frame </t>
    </r>
    <r>
      <rPr>
        <b/>
        <sz val="11"/>
        <color rgb="FF000000"/>
        <rFont val="Franklin Gothic Book"/>
        <family val="2"/>
      </rPr>
      <t>( Fixed PV Panel Stand Laran (L) Type 2 Inche 4 mm Stainless and Painted)</t>
    </r>
    <r>
      <rPr>
        <sz val="11"/>
        <color rgb="FF000000"/>
        <rFont val="Franklin Gothic Book"/>
        <family val="2"/>
      </rPr>
      <t xml:space="preserve"> for ( </t>
    </r>
    <r>
      <rPr>
        <sz val="11"/>
        <color rgb="FFFF0000"/>
        <rFont val="Franklin Gothic Book"/>
        <family val="2"/>
      </rPr>
      <t xml:space="preserve">4 </t>
    </r>
    <r>
      <rPr>
        <sz val="11"/>
        <color rgb="FF000000"/>
        <rFont val="Franklin Gothic Book"/>
        <family val="2"/>
      </rPr>
      <t xml:space="preserve"> ) Solar Panels according to drawing and technical requirements.  فریم چرخشی  سولر پنل های پولی کریستالین 450 وات  با مشخصات فوق و آهن آلات با کیفیت عالی و ذکر شده همراه با جابجایی آن در ساحه مشخص شده مکتب با نصب ، کانکریت ریزی سیخ دار و بدون سیخ  پایه ها مطابق نقشه و مشخصات پروژه همراه با تمام امورات و تجهیزات ویرنکاری آن ، نصب و جابجایی آن با جمله امورات ایجابی آن مطابق هدایت انجنیر مربوطه </t>
    </r>
  </si>
  <si>
    <t xml:space="preserve">Supply &amp; installation HDPE PE-100 PN 16 Pipe Ø32 mm (pipe Materials &amp; Pressure Test is required &amp; Must be resulted and approved by standard laboratory by considering of Standards).Including all fitting (flange,sockets, saddle,valve,elbow and etc)  and installation  form well to Reservior, water drinking network and Hand wash Reserviors in to site .پایپ های اچ دی پی ای با قطر 1.5 انچ مطابق مشخصات فوق همراه با تمام فیتنگ باب و نصب پایپ از چاه الی ذخیره آب با جمله امورات ایجابی با کیفیت بالا  </t>
  </si>
  <si>
    <t xml:space="preserve">Electric coper cable (3X2.5mm)   including connection and installation in site 
کیبل برق 2.5*3 ملی تاری مسی  با مشخصات ذکر شده در فوق جهت اتصال سولر پینل ها به پمپ برقی ( سولر پنل با چوکات آن در بالای بام مکتب متذکره نصب و جابجا میگردد .   </t>
  </si>
  <si>
    <t xml:space="preserve">steel box for switch box of water pump and valve cotroller Size 40 *40 cm  صندوق های کنترولی المونیمی برای جابجای سویچ باکس واتر پمپ و وال های کنترولی با دروازه و قفل همرای با انتقال ، نصب و جابجایی آن در ساحه کار </t>
  </si>
  <si>
    <t xml:space="preserve">Plastic rope Ø16mm for holding solar submersible with all needed accessories.ریسمان پلاستیکی 16 ملی متر با کیفیت عالی </t>
  </si>
  <si>
    <t xml:space="preserve">Plastic Pipe with high quality for water of school green area  پایپ پلاستیکی 1 انچ نرمه برای شستشوی و آبیاری درخت ها و فضای سبز مکتب </t>
  </si>
  <si>
    <t>steel stand for water reservoir from G.I pipe of 3" thickness 2 mm according to drawing including welding and installation         
  پایه فلزی  ازپایپ جستی لوله یی پایه ها به قطر 3 انچ و کمربند ها به قطر 2 انچ و چلیپا ها به ضخامت 1.5 انچ و ضخامت 2ملی معه جوشکاری و نصب آن ، کانکریت ریزی تهداب سیخ دار و بی سیخ در ساحه طبق مشخصات منظور شده و طبق هدایت انجنیر مربوطه تمام فعالیت های مربوطه از کیفیت اعلی برخوردار بوده باشد</t>
  </si>
  <si>
    <t xml:space="preserve">Fiberglass with thickness of 10cm for  insulation of water reservoir with high quality   
 پشم شیشه یی با ضخامت 10 سانتی متر باکیفیت اعلی جهت عایق سازی ذخیره آب المونیمی 2000 لیتره با انتقال آن درساحه و پیچانیدن آن توسط سیم جستی 1.5 ملی متر برای محکم کاری پشم شیشه در اطراف ذخیره آب المونیمی  طبق هدایت انجنیر مربوطه   </t>
  </si>
  <si>
    <t>Installation of inlet ,outlet and washpipe with high thicknecc of PPR pipe including all fittings from water storage up to hand wash basin 
تهیه و نصب پایپ آمد، پایپ خروجی با نصب به سیستم دست شوی  و جمله محلقات با بسته بندی   ، پایپ تخلیه و پایپ شستشو از نوع پایپ پی پی آر (لوله سبز) با ضخامت بلند و باکیفیت عالی به قطر یک انچ با تمام فیتینگ باب مورد ضرورت آن از ذخیره الی محل آب آشامیدنی ،  و نصب آن  تمام امورات کاری طبق هدایت انجنیر  از کیفیت عالی برخوردار باشد</t>
  </si>
  <si>
    <t>construction of the drinking water basin for the students including installation if  0.5 inch Brass  water taps and connecting of the basin to the school water supply network from the PCC, burnt brick and ceramic and another Required work and  all required plumbing system PPR pipes and fittings from water reservoir up to drinking water basinaccording  to attached  drawing and specification.
ساختن محل آب آشامیدنی برای شاگردان مکتب از کانکریت بیدون سیخ معه خشت پخته ودیگر امورات ساختمانی باکیفیت اعلا و همچنان  شیردهن برنجی نیم انچ  با تمام ضروریات نصب پایپ پی پی آر (لوله سبز) باضخامت بلند وباکیفیت اعلی و دیگر فیتینگ باب مورد نیاز  محل آب آشامیدنی  بانصب لوحه مشخص طبق ساختمان های تایید شده و قبلا اعمارشده  دفتر  که تمام امورات کاری از کیفیت عالی برخوردار بوده و مطابق نقشه تخنیکی داده شده و بل احجام باشد.</t>
  </si>
  <si>
    <t xml:space="preserve">Sign Board </t>
  </si>
  <si>
    <t>Sign board According NRC Specification 60*40cm لوحه پروژه</t>
  </si>
  <si>
    <t xml:space="preserve"> Saripul Education (SIP)</t>
  </si>
  <si>
    <r>
      <rPr>
        <b/>
        <sz val="11"/>
        <rFont val="Arial"/>
        <family val="2"/>
      </rPr>
      <t xml:space="preserve">Location of the Project/ موقعیت پروژه =&gt; Province/ولایت: Saripul/سرپل    District/ ولسوالی: Sancharak School/مکتب : Guzar  School </t>
    </r>
    <r>
      <rPr>
        <sz val="11"/>
        <rFont val="Arial"/>
        <family val="2"/>
      </rPr>
      <t xml:space="preserve"> مکتب گذر    </t>
    </r>
    <r>
      <rPr>
        <b/>
        <sz val="11"/>
        <rFont val="Arial"/>
        <family val="2"/>
      </rPr>
      <t xml:space="preserve"> </t>
    </r>
  </si>
  <si>
    <t>Metalic Gutter Size according to the excisting gutters in the school with transportation , installation and thighting 
ناوه های فلزی با سایز موجوده در مکتب همراه با انتقال ، نصب و محکم کاری ها   ،                               "</t>
  </si>
  <si>
    <t xml:space="preserve">Isogam of roof , installation and all necessary works ایزوگام سقف مکتب متذکره با کندنکاری ایزوگام قبلی  صفا کاری سقف مکتب ، انتقال و نصب ایزوگام جدید در تمام سقف بام با کیفیت اعلی با جمله امورات ایجابی مطابق هدایت    </t>
  </si>
  <si>
    <t xml:space="preserve">                                                                                                                                                        Providing and repairing of wooden doors and windows of school building
تهیه وترمیم دروازه ها وکلکین های چوبی تعمیر مکتب"
</t>
  </si>
  <si>
    <t xml:space="preserve">Providing and installation of high quality (YPN) company locks for doors  of all school classroom doors and School  Entrance Corridors with installation and all carpentary work
تهیه قفل مغزی (وای پی ان ) باکیفیت اعلی برای دروازه های صنوف درسی ودروازه های دهلیز مکتب با نصب و محکم کاری و تاب گیری دروازه ها </t>
  </si>
  <si>
    <t xml:space="preserve">Repairing of  17 existing wooden door casements with (0.90x1`.9) m size. Installation of missing steel hinges including intallation of one new hinge (total 3 hinges, two at the upper part and one at the bottom), replacement of the damaged frames with new lumbers, providing 5 mm colored Lasani board  including all required carpentary work. All items that will be used for this activity must be high quality and standard. Note:the wood must be used for this acitivity from local dry Khar wood.
ترمیم 17 باب پله دروازه ها به سایز( 0.90*1.90 )مترو دو دروازه ورودی کلان، تهیه تخته (لاسانی رنگه) رنگه در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ها.محکم کاری چوکات ها  تمام مواد با کیفیت عالی و استندرد باشد 
نوت :چوب های تبدیلی از چوب خار خشک درنظرگرفته شود.                                                                                                </t>
  </si>
  <si>
    <t xml:space="preserve">Stell Door Repairing </t>
  </si>
  <si>
    <t>Steel doors  size ( 0.65 * 1.75) m including installation, locks for door,installation of hinge, 2 Layer Oil Painting with all necessary works
  پله دروازه  فلزی 4  باب مبرز به اندازه0.65 * 1.75 متر  همراه با نصب قفلک نصب دروازه و رنگ روغنی 2 قلم همراه با رنگمالی چوکات های تشناب با جمله امورات ایجابی</t>
  </si>
  <si>
    <t>Inside&amp; outside plastering M-400 (1:4) with all requried activites			پلستر  کاری داخلی و خارجی قسمت های مختلف مکتب همراه با رنگ آن  نظر به هدایت و ساحات مخروبه</t>
  </si>
  <si>
    <t>PCC Work    کانکریت کف صنف</t>
  </si>
  <si>
    <t xml:space="preserve">PCC M1:4 for different parts of School and classroom  best material quality , watering up to 10 days کانکریت بدون سیخ با مارک 1:4  همراه با کندنکاری جای انتخاب شده جغل فرش و ریخت کانکریت مطابق هدایت و جمله امورات ایجابی آن </t>
  </si>
  <si>
    <t>cum</t>
  </si>
  <si>
    <t xml:space="preserve">Repairing of Old school Roof metal plates with tightnining,installation of ruined area with all necessary works ترمیم سقف آهن چادری مکتب متذکره همراه با محکم کاری قسمت های تخریب شده تمام صنوف </t>
  </si>
  <si>
    <t xml:space="preserve">مکتب متذکره دارای دو تعمیر میباشد که یک تعمیر آن که وضعیت ظاهری آن خراب است تعمیر و رنگمالی میگردد </t>
  </si>
  <si>
    <t xml:space="preserve">Solar System </t>
  </si>
  <si>
    <t xml:space="preserve">Solar System Details سیستم     سولری همراه با تمام جزییات </t>
  </si>
  <si>
    <r>
      <rPr>
        <sz val="11"/>
        <color rgb="FF000000"/>
        <rFont val="Franklin Gothic Book"/>
        <family val="2"/>
      </rPr>
      <t>Supply and Installation Best/High Quality Submersible pump(</t>
    </r>
    <r>
      <rPr>
        <b/>
        <sz val="11"/>
        <color rgb="FF000000"/>
        <rFont val="Franklin Gothic Book"/>
        <family val="2"/>
      </rPr>
      <t xml:space="preserve">Solar Water Pump  DC/AC 1.5 KW </t>
    </r>
    <r>
      <rPr>
        <sz val="11"/>
        <color rgb="FF000000"/>
        <rFont val="Franklin Gothic Book"/>
        <family val="2"/>
      </rPr>
      <t xml:space="preserve">high quality ( Submersible pump system including controller with DataModule, motor and pump end)) According to Attached specification, European Made technology with Static head( 120 )M with water flow (0.5) Liter/Sec &amp; its all requirements and accessories &amp; appliance or its equivalent Certified products in accordance to attached specification (with company certificate) approved by manufacture company officially with its all configuration. سولر پمپ با مشخصات فوق برای چاه به عمق 120 و ظرفیت آبدهی 0.5 لیتر به ثانیه همراه با تمام وسایل ،مشخصات ، نصب و جابجایی آن با کیفیت اعلی  در ساحه با جمله اموراات ایجابی آن                                                                      </t>
    </r>
  </si>
  <si>
    <r>
      <rPr>
        <sz val="11"/>
        <color rgb="FF000000"/>
        <rFont val="Franklin Gothic Book"/>
        <family val="2"/>
      </rPr>
      <t xml:space="preserve">Supply and installation of best quality European Made technology </t>
    </r>
    <r>
      <rPr>
        <b/>
        <sz val="11"/>
        <color rgb="FF000000"/>
        <rFont val="Franklin Gothic Book"/>
        <family val="2"/>
      </rPr>
      <t>Solar Panels(450 )</t>
    </r>
    <r>
      <rPr>
        <sz val="11"/>
        <color rgb="FF000000"/>
        <rFont val="Franklin Gothic Book"/>
        <family val="2"/>
      </rPr>
      <t xml:space="preserve"> watt or Equvilant according to Attached Mir Adam e Ghalbala Solar &amp; Pump Specification </t>
    </r>
    <r>
      <rPr>
        <b/>
        <sz val="11"/>
        <color rgb="FF000000"/>
        <rFont val="Franklin Gothic Book"/>
        <family val="2"/>
      </rPr>
      <t>(Solar Panel)</t>
    </r>
    <r>
      <rPr>
        <sz val="11"/>
        <color rgb="FF000000"/>
        <rFont val="Franklin Gothic Book"/>
        <family val="2"/>
      </rPr>
      <t xml:space="preserve"> with all its required accessories,cables with connection to invt &amp;vappliace or its equivalent Certified Products in accordance with attached specification (with company certificate) approved by manufacture company with it's all configuration. سولر پنل های پولی کریستالین 450 وات با ضمانت 20 ساله مشخصات فوق همراه با جابجایی آن در ساحه مشخص شده مکتب با نصب ، کانکریت ریزی پایه های مطابق نقشه و مشخصات پروژه همراه با تمام امورات و تجهیزات ویرنکاری آن ، نصب و جابجایی آن مطابق هدایت انجنیر مربوطه</t>
    </r>
  </si>
  <si>
    <t>invt best quality according to the pump and solar system details best quality with all necessary materials انورتر با کیفیت اعلی مطابق توان پمپ مطابق مشخصات و استاندرد های قبول شده همراه با نصب ، امورات ویرنکاری ، تجهیزات ویرنکاری با جمله امورات ایجابی با کیفیت اعلی مطابق هدایت</t>
  </si>
  <si>
    <r>
      <rPr>
        <sz val="11"/>
        <color rgb="FF000000"/>
        <rFont val="Franklin Gothic Book"/>
        <family val="2"/>
      </rPr>
      <t xml:space="preserve">Supply and making of Steel rigid Rotary  stand with Frame </t>
    </r>
    <r>
      <rPr>
        <b/>
        <sz val="11"/>
        <color rgb="FF000000"/>
        <rFont val="Franklin Gothic Book"/>
        <family val="2"/>
      </rPr>
      <t>( Fixed PV Panel Stand (Laran (L) Type 2 Inche 4 mm Stainless and Painted)</t>
    </r>
    <r>
      <rPr>
        <sz val="11"/>
        <color rgb="FF000000"/>
        <rFont val="Franklin Gothic Book"/>
        <family val="2"/>
      </rPr>
      <t xml:space="preserve"> for ( </t>
    </r>
    <r>
      <rPr>
        <sz val="11"/>
        <color rgb="FFFF0000"/>
        <rFont val="Franklin Gothic Book"/>
        <family val="2"/>
      </rPr>
      <t>4</t>
    </r>
    <r>
      <rPr>
        <sz val="11"/>
        <color rgb="FF000000"/>
        <rFont val="Franklin Gothic Book"/>
        <family val="2"/>
      </rPr>
      <t xml:space="preserve"> ) Solar Panels according to drawing and technical requirements.فریم چرخشی  سولر پنل های پولی کریستالین 450 وات با مشخصات فوق و آهن آلات با کیفیت عالی و ذکر شده همراه با جابجایی آن در ساحه مشخص شده مکتب با نصب ، کانکریت ریزی پایه  مطابق نقشه و مشخصات پروژه همراه با تمام امورات و تجهیزات ویرنکاری آن ، نصب و جابجایی آن با جمله امورات ایجابی آن مطابق هدایت انجنیر مربوطه</t>
    </r>
  </si>
  <si>
    <t xml:space="preserve">Supply &amp; installation HDPE PE-100 PN 16 Pipe Ø32 mm (pipe Materials &amp; Pressure Test is required &amp; Must be resulted and approved by standard laboratory by considering of Standards).Including all fitting (flange,sockets, saddle,valve,elbow and etc)  and installation  form well to Reservior, water drinking network to site .پایپ های اچ دی پی ای با قطر 1.5 انچ مطابق مشخصات فوق همراه با تمام فیتنگ باب و نصب پایپ از چاه الی ذخیره آب با جمله امورات ایجابی با کیفیت بالا  </t>
  </si>
  <si>
    <t xml:space="preserve">Plastic rope Ø16mm for holding solar submersible with all needed accessories.ریسمان پلاستیکی برای محکم کاری واتر پمپ </t>
  </si>
  <si>
    <t>Earth Works</t>
  </si>
  <si>
    <t xml:space="preserve">Excavation of Pipe from Well to excisting Reservior  L=70m  B=0.4m       H=0.6m with filling and all necessary works .  کندنکاری مسیر پایپ از چاه الی ذخیره آب موجود مطابق سایز ذکر همراه با پایپ دوانی پر کاری با جمله امورات ایجابی آن </t>
  </si>
  <si>
    <t>construction of the drinking water basin for the students including installation if 0.5 inch Brass  water taps and connecting of the basin to the school water supply network from the PCC, burnt brick and ceramic and another Required work and  all required plumbing system PPR pipes and fittings from water reservoir up to drinking water basinaccording  to attached  drawing and specification.
ساختن محل آب آشامیدنی  برای شاگردان مکتب از کانکریت بیدون سیخ معه خشت پخته ودیگر امورات ساختمانی باکیفیت اعلا و همچنان تمام امورات نلدوانی از دخیره موجود با نصب شیردهن برنجی نیم انچ  با تمام ضروریات نصب پایپ پی پی آر (لوله سبز) باضخامت بلند وباکیفیت اعلی و دیگر فیتینگ باب مورد نیاز  محل آب آشامیدنی  بانصب لوحه مشخص طبق ساختمان های تایید شده و قبلا اعمارشده  دفتر  که تمام امورات کاری از کیفیت عالی برخوردار بوده و مطابق نقشه تخنیکی داده شده و بل احجام باشد.</t>
  </si>
  <si>
    <t>Hewad</t>
  </si>
  <si>
    <r>
      <rPr>
        <b/>
        <sz val="11"/>
        <rFont val="Arial"/>
        <family val="2"/>
      </rPr>
      <t xml:space="preserve">Location of the Project/ موقعیت پروژه =&gt; Province/ولایت: Saripul/سرپل    District/ ولسوالی: Gosfandi School/مکتب : Rezwan qul  School </t>
    </r>
    <r>
      <rPr>
        <sz val="11"/>
        <rFont val="Arial"/>
        <family val="2"/>
      </rPr>
      <t xml:space="preserve"> مکتب لنگر رضوان قل    </t>
    </r>
    <r>
      <rPr>
        <b/>
        <sz val="11"/>
        <rFont val="Arial"/>
        <family val="2"/>
      </rPr>
      <t xml:space="preserve"> </t>
    </r>
  </si>
  <si>
    <r>
      <rPr>
        <sz val="11"/>
        <rFont val="Arial"/>
        <family val="2"/>
      </rPr>
      <t xml:space="preserve">Metalic Gutter Size according to the excisting gutters in the school with transportation , installation and thighting 
ناوه های فلزی با سایز موجوده در مکتب همراه با انتقال ، نصب و محکم کاری ها   ،                          </t>
    </r>
    <r>
      <rPr>
        <b/>
        <sz val="11"/>
        <rFont val="Arial"/>
        <family val="2"/>
      </rPr>
      <t xml:space="preserve">  </t>
    </r>
  </si>
  <si>
    <t xml:space="preserve">Providing and installation of high quality (YPN) company locks for doors  of all school classroom doors and School  Entrance Corridors
تهیه قفل مغزی (وای پی ان ) باکیفیت اعلی برای دروازه های صنوف درسی ودروازه های دهلیز مکتب همراه با تاپ گیری و محکم کاری دروازه شامل به شمول آهن جامه با جمله امورات ایجابی </t>
  </si>
  <si>
    <t xml:space="preserve">Wooden Door 3 pcs size (90*210)cm with iron materials . Installation and painting 3 layer  دروازه چوبی جدید با سایز فوق به تعداد 3 عدد همراه با آهن جامه نصب و انتقال آن الی ساحه با کیفیت اعلی و چوب عالی خار خشک مطابق هدایت ساخته شود </t>
  </si>
  <si>
    <t xml:space="preserve">Wooden Window 3 pcs size (45*125)cm with iron materials . Installation and painting 3 layer کلکین چوبی با سایز فوق به تعداد 3 عدد همراه با آهن جامه با کیفیت عالی و چوب  با کیفیت و چوب خار خشک مطابق هدایت ساخته شود </t>
  </si>
  <si>
    <t>"Repairing of 2 existing wooden door casements with (0.9x2.1) m size and (1.5*2.1)m Size . Installation of missing steel hinges including, replacement of the damaged frames with new lumbers, providing 5 mm colored Lasani board  on Both doors including all required carpentary work. All items that will be used for this activity must be high quality and standard. Note:the wood must be used for this acitivity from local dry Khar wood.
ترمیم3 باب دروازه ها  ی وردی به سایز( 2.1×0.9 )متر،  و سایز (2.1×1.5 )تهیه و پرس تخته (لاسانی رنگه) رنگه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</si>
  <si>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 xml:space="preserve">Providing 6 (Arabic) manual window high quality locks for 6 window casements. Installation of missing steel hinges including all required carpentary works. All items that will be used for this activity must be high quality and standard (Local market Arabic lock).
تهیه و نصب دستگیر های برای6 کلکین  (ناخنک عربی ) و ترمیم کلکین های ان با  تمام امورات ایجابی از قبیل نصب چپراس های کمبود، تهیه چپراس های جدید مورد ضرورت، و انجام تمام کارهای ایجابی نجاری مورد ضرورت  و با کیفیت عالی                                                                                                  </t>
  </si>
  <si>
    <t xml:space="preserve">Isogam of roof , installation and all necessary works ایزوگام سقف مکتب متذکره با کندنکاری ایزوگام قبلی صفا کاری سقف مکتب و انتقال و نصب ایزوگام جدید با کیفیت اعلی مطابق هدایت   </t>
  </si>
  <si>
    <t>Net for Window جالی برای کلیکن</t>
  </si>
  <si>
    <t xml:space="preserve">جالی برای جلوگیری از ورود  حشرات همرای با شفتی ، کوکه و نصب آن در کلیکن ها  با کیفیت اعلی با جمله امورات ایجابی آن </t>
  </si>
  <si>
    <t>Oil painting (white 1) of doors and windows in 2 layer oil painting) with all required activities(cleaning, sanding and smoothing). All items that will be will used for this activity must be high quality and standards.   
رنگ آمیزی تمام کلکین ها وچوکات دروازه های قلزی و چوبی با رنگ روغنی (سفید) دردو قلم  رنگ روغنی با غلظت بالا) بشمول تمام امورات ایجابی ( پاک کاری؛ریگمال کاری وداغ گیری یا فیلینگ چوکات ها) تمام اجناس(مواد) که درفعالیت فوق بکاربرده میشود ازکیفیت عالی واستندرد برخورداردباشد</t>
  </si>
  <si>
    <t>Rehabilitation of M.sharif samim boys high school</t>
  </si>
  <si>
    <t>ترمیم مکتب لیسه پسرانه محمد شریف صمیم</t>
  </si>
  <si>
    <t>Sancharak/tukzar</t>
  </si>
  <si>
    <t>سنچارک/تکزار</t>
  </si>
  <si>
    <t>Rehabilitation ترمیمات</t>
  </si>
  <si>
    <t xml:space="preserve">Painting of the school latrines interior and exterior walls.
رنگمالی دیوار های داخلی وخارجی مبرزها </t>
  </si>
  <si>
    <t xml:space="preserve">Painting the enterior and exterior walls of the latrines with high quality 100% plastic paint(SP Ice Age 573) in 3 coated layers including first coat filling and sanding, second coat preparation, and third coat final paint must be applied. All items will used for this activities must be from high quality and standards (king fisher company paint and filling).
رنگمالی دیوارهای داخلی و خارجی تشناب ها با رنگ پلاستیکی با کیفیت عالی 100% با کود نمبرذکرشده درفوق درسه قلم رنگ همراه با آماده سازی ساحه قابل رنگ و پاک کاری دیوار از رنگ کهنه، و سه لایه رنگ جدید از قبیل ریگمالی و فلینگ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 </t>
  </si>
  <si>
    <t>Rehabilitation of flush latrines                                                                             ترمیم تشناب های فلش</t>
  </si>
  <si>
    <t xml:space="preserve">Rehabilitation of 4 flush latrines (piping system ) with all activity requirment cheked by site engineer                                                                                                                                                                       ترمیم  تشناب های فلش ۴ تشناب (  مشکل در سیستم پایپ  ) با تمام امورات ایجابی ان با در نظر داشت انجنیر ساحوی                                                                                                                                                                                                   </t>
  </si>
  <si>
    <t>LUMS</t>
  </si>
  <si>
    <t>Installation of 4mm thick glass for windows with installation (Thickness of Glass should not be less then 4mm ,installation should be done by Chufti with the size of (2cm width and thick=0.4mm)                                  تهیه و نصب شیشه های ۴ ملی متزی و ضخامت شیشه باید کمتر از ۴ ملی متر کمتر نباشد</t>
  </si>
  <si>
    <t>Providing and installation of best quality steel doors                                   تهیه و نصب دروازه های فلزی یاکیفیت و اعلی</t>
  </si>
  <si>
    <t xml:space="preserve">Providing and installation of best quality steel doors 6*{180*67}cm according to drawings or as per engineer's direction                                                                                                                           تهیه و نصب دروازه های فلزی باکیفیت و اعلی به اندازه ذکر شده فوق و به در نظرداشت انجنیر    </t>
  </si>
  <si>
    <t>Rehabilitation of latrines                          ترمیم تشناب ها</t>
  </si>
  <si>
    <t xml:space="preserve">Destruction and Removing of mud from the roof of the Latrines with all necessary wrork should be check by Hewad site engineer to approve the next step                                                         بین بردن خاک و ګل از سقف تشناب ها همراه با کار ضروری و باید هرمرحله ان از طرف انجنیرهیواد چیک و تصویب ګردد  </t>
  </si>
  <si>
    <t xml:space="preserve">Clay over Mat( Borya) 10 cm Thick with all necessary work should be check by Hewad site engineer to approve the next step                                                                                                                      ګل بالای فرش به ضخامت ۱۰سانتی متر همراه با کار ضروری و هم باید مرحله بعدی ان از طرف انجنیر ساحوی هیواد چیک و تصویب ګردد </t>
  </si>
  <si>
    <t xml:space="preserve">dry soil over ( Clay) 5 cm Thick with all necessary work should be check by site engineer to approve the next step                                                                                                                                                                                                                            خاک خشک بالای ګل به ضخامت ۱۰سانتی متر همراه با کار ضروری و باید مرحله بعدی ان از طرف انجنیر ساحوی هیواد چیک و تصویب ګردد                                   </t>
  </si>
  <si>
    <t xml:space="preserve">Mud palster ( kagel) 2 coats including plastic one layer with all necessary work should be check by Hewad site engineer to approve the next step                                                                                      پلاستر ګل [ کاګل ] در دو مرحله که شامل پلاسنیک یک طبقه همراه با تمام کار ضروری و باید مرحله بعدی ان از طرف انجنیر ساحوی هیواد چیک و تصویب ګردد                            </t>
  </si>
  <si>
    <t>Construction the steel windows casement of latrines 4* [122*72]cm , 6*(44,5*44,5) by all activity                                                                                                                                                                جور کردن پله های تشناب ها به سایز و اندازه ذکر شده فوق با تمام فعالیت</t>
  </si>
  <si>
    <t>اب و حفط الصحه wash</t>
  </si>
  <si>
    <t xml:space="preserve"> Providind solar system and Single phase 1.5 inch submersible water pump                              تهیه سیستم سولر و واتر پمپ زیر آبی تک فاز 1.5 انچ</t>
  </si>
  <si>
    <t>AC (Dongyin)  Water Pump 1.5"  Single phase . Power 1100watt ,1.5 HP,  Max Head 110m , Current 8.2 Amp, Voltage 220volt and Max flow 3 m3/hour  including installation and all required fitting for the installation of water pump
واتر پمپ زیر آبی 1.5 انچ  AC (دانگیین)  یک فاز دارای 18 پکه یی دارای توان 1.5 کیلوات با بلند ترین پرتاب 110 متر و با مشخصات ذکر شده بالا با کیفیت اعلی و با ضمانت فروشنده همراه با وسایل بالای پمپ و وسایل پمپ جهت اتصالات پمپ برقی مانند کیبل مسی با انتقال ونصب آن در ساحه مکمل با کیفیت اعلی مطابق نقشه تخنیکی داده شده و بل احجام باشد.</t>
  </si>
  <si>
    <t xml:space="preserve">Polycrystalline solar panels (Pmax=550 watt) with transportation and instalation including all necessary equipment.with high quality and 20-year garranty is required.      
            سولر پینل های پولی کرستالین با کیقیت اعلی وباگرنتی 20 ساله دارای توان ۵۵۰ وات با تمام تجهیزات لازمه آن با انتقال و نصب آن در ساحه مطابق نقشه </t>
  </si>
  <si>
    <t xml:space="preserve">Electric coper cable (3X2.5mm)   including connection and installation in site 
کیبل برق 2.5*3 ملی تاری مسی  با مشخصات ذکر شده در فوق جهت اتصال سولر پینل ها به پمپ برقی مطابق نقشه تخنیکی داده شده و بل احجام باشد.  </t>
  </si>
  <si>
    <t>Double 2 inch string  for hunging of water pump          
ریسمان دبل 16ملی  جهت  بسته کردن و آویزان نمودن پمپ برقی مطابق بل احجام باشد.</t>
  </si>
  <si>
    <t>Installation of Polietlin pipe(PE100PN16) with 1" diameter including all fittings from deep well up to water reservoir  for drinking water
تمدید پایپ پولی ایتلین 16 بار یک انچ از کف چاه آب الی ذخیره  آب آشامیدنی با تمام لوازم ضروری ,وفتنگ باب برای تمدید پایپ و دیگر امورات ایجابی آن باکیفیب اعلی مطابق بل احجام باشد</t>
  </si>
  <si>
    <t>Providinf 1 Solar Penal Stand 4 cell .will install On the school building roof        
      تهیه 1 پایه سولرپینل استند که گنجایش ۴ پینل را داشته باشد  موقعیت نصب آن بالای تعمیر مکتب میباشد</t>
  </si>
  <si>
    <t>Providing  Solar Penal Stand 6 cell with  inverter. box from V type  (50x50x30mm profil    
          تهیه 1پایه سولرپینل استند هرکدام گنجایش  4 پینل را داشته باشد معه باکس انورتر از پروفیل V ماندد 50*50*3 ملی متر تمام اجزای آن از یک نوع پروفیل ساخته شود و در بین هر سولرپینل به اندازه ۸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مطابق نقشه تخنیکی داده شده و بل احجام باشد</t>
  </si>
  <si>
    <t>Providing  2000 lit Almuniam water reservoir with 2mm thicknecc to reserve  drinking water for school students including transportation and installation of reservoir on the faild according  to attached  drawing and specification.
تهیه یک پایه ذخیره آب المونیمی لیتره با ضخامت 2 ملی متر با کیفیت اعلی همراه با  با تمام مواد مسایل مورد ضرورت وانتقال نصب آن بعداز تاییدی از کیفیت آن در ساحه مورد نظر  و مطابق نقشه تخنیکی داده شده و بل احجام باشد.</t>
  </si>
  <si>
    <t>High thicknecc waterproof coth  for protecting water reservoir from direct sunshine , moist and cold temperature .        
 تکه ضد آب دبل (فراشوت) با کیفیت عالی و مقاوم در برابر آفتاب جهت حفاظت ذخیره المونیمی و  پشم شیشه یی اطراف ذخیره از نور مستقیم آفتاب ، رطوبت و از درجه حرارت پاین تمام امورات کاری از کیفیت اعلی برخوردار باشد طابق بل احجام داده شده باشد</t>
  </si>
  <si>
    <t>Installation of inlet,outlet and washpipe with high thicknecc of 1" PPR pipe including all fittings from water storage up to hand wash basin 
تهیه و نصب پایپ آمد ، پایپ تخلیه و پایپ شستشو از نوع GI با ضخامت بلند و باکیفیت عالی به قطر یک انچ با تمام فیتینگ باب مورد ضرورت آن از ذخیره الی محل دستشویی تمام امورات کاری از کیفیت عالی برخوردار باشد</t>
  </si>
  <si>
    <t xml:space="preserve">  1.5 mm diameter  G.I wire for fixing of fiberglass aruond the water reservoir.      
 سیم جستی به قطر 1.5 ملی متر برای محکم کاری پشم شیشه و تکه عایق اطراف ذخیره با انتقال و بسته کاری آن در اطراف  ذخیره آب طابق بل احجام داده شده باشد</t>
  </si>
  <si>
    <t xml:space="preserve"> Qalmaqi / Construction of 2 Temporary Classroom high School</t>
  </si>
  <si>
    <t xml:space="preserve">اعمار صنف های موقتی / لیسه قلماقی </t>
  </si>
  <si>
    <t>Sancharak District</t>
  </si>
  <si>
    <t>سیچارک</t>
  </si>
  <si>
    <t>AFFM2227</t>
  </si>
  <si>
    <t>Rehabilitation of Hazrati belal Male high School</t>
  </si>
  <si>
    <t>ترمیم مکتب لیسه حضرت بلال</t>
  </si>
  <si>
    <t>Center/ 1st District:Sancharak</t>
  </si>
  <si>
    <t>سنچارک</t>
  </si>
  <si>
    <t xml:space="preserve">Painting of the school building interior and walls.
رنگمالی دیوار های داخلی تعمیر مکتب
</t>
  </si>
  <si>
    <t>Painting of the school interior walls of school building with 75% plastic paint (Off Withe201)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داخلی تعمیر مکتب با رنگ پلاستیکی با کیفیت عالی 75% با کود نمبرذکرشده درفوق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t>
  </si>
  <si>
    <t>Providing and repairing of wooden doors and of school buildingwith painting
تهیه وترمیم دروازه  های چوبی تعمیر مکتب معه رنگ دروازه وکلکین ها</t>
  </si>
  <si>
    <t xml:space="preserve">Repairing of  12 existing wooden door casements with (0.85x2) m size. Installation of missing steel hinges including intallation of one new hinge (painting,total 3 hinges, two at the upper part and one at the bottom), replacement of the damaged frames with new lumbers, providing 5 mm colored Lasani board (0.85x2) m on two sides including all required carpentary work. All items that will be used for this activity must be high quality and standard. Note:the wood must be used for this acitivity from local dry Khar wood.
ترمیم 7 باب پله دروازه ها به سایز( ۲×۰.۸۵ )متر،چوکات دروازه با جمله امورات رنگمالی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</si>
  <si>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Total cost of Rehabilitation school</t>
  </si>
  <si>
    <t>BOQ of 4 latrain/ تشناب</t>
  </si>
  <si>
    <t>Total cost from 4  Latrin dry</t>
  </si>
  <si>
    <t>Total cost from Rehabilitation of school and 4 Latrin</t>
  </si>
  <si>
    <t>Rehabilitation of Dihmardih secondry male School</t>
  </si>
  <si>
    <t>ترمیم مکتب متوسطه ده مرده</t>
  </si>
  <si>
    <t xml:space="preserve">Painting of Classrooms blackboards
رنگ آمیزی تخته های درسی  </t>
  </si>
  <si>
    <t>Pcs</t>
  </si>
  <si>
    <t>Plastering of the damaged part of interior and exterior walls of the school building.
پلستر کاری  قسمت های تخریب شده چت  دیوار های داخلی و خارجی تعمیر مکتب</t>
  </si>
  <si>
    <r>
      <rPr>
        <sz val="12"/>
        <rFont val="Arial"/>
        <family val="2"/>
      </rPr>
      <t>Plastering of the Seil,interior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چت و دیوار های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sz val="12"/>
        <color rgb="FFFF0000"/>
        <rFont val="Arial"/>
        <family val="2"/>
      </rPr>
      <t xml:space="preserve"> </t>
    </r>
    <r>
      <rPr>
        <sz val="12"/>
        <rFont val="Arial"/>
        <family val="2"/>
      </rPr>
      <t>دریایی محلی  استفاده گردد</t>
    </r>
  </si>
  <si>
    <t>PCC for Side walkکانکریت بیدون سیخ برای راه روها</t>
  </si>
  <si>
    <t>concrete for sidewalks to 7 cm thick with 1:4  and High qualityکانکریت کف راه روها به ضخامت 7 سانتی متر بانسبت  ۱:۴ با کیفیت عالی</t>
  </si>
  <si>
    <t>m3</t>
  </si>
  <si>
    <t xml:space="preserve">Painting of the school building interior and exterior walls.
رنگمالی دیوار های داخلی وخارجی تعمیر مکتب
</t>
  </si>
  <si>
    <t>Painting of the school exterior walls with 100% plastic paint(SP Ice Age 573)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خارجی تعمیر مکتب با رنگ پلاستیکی با کیفیت عالی 100% با کود نمبرذکرشده درفوق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نوت: تمام اجناس (مواد) که در فعالیت فوق بکار برده میشود از کیفیت عالی واستندر برخوردار باشد</t>
  </si>
  <si>
    <t>Providing and repairing of wooden doors and windows of school buildingwith painting
تهیه وترمیم دروازه ها وکلکین های چوبی تعمیر مکتب معه رنگ دروازه وکلکین ها</t>
  </si>
  <si>
    <t xml:space="preserve">Providing 55 (Arabic) manual window high quality locks for42 to size 1.7*1,2 m  window casements. Installation of missing steel hinges including all required carpentary works. All items that will be used for this activity must be high quality and standard (Local market Arabic lock).
تهیه و نصب دستگیر های برای 42 کلکین به ابعاد ۱.۷*۱.۲با(ناخنک عربی ) و ترمیم ان با  تمام امورات ایجابی از قبیل نصب چپراس های کمبود، تهیه چپراس های جدید مورد ضرورت، و انجام تمام کارهای ایجابی نجاری مورد ضرورت  و با کیفیت عالی                                                                                                  </t>
  </si>
  <si>
    <t xml:space="preserve">Repairing of  12 existing wooden door casements with (0.85x2) m size. Installation of missing steel hinges including intallation of one new hinge (total 3 hinges, two at the upper part and one at the bottom), replacement of the damaged frames with new lumbers, providing 5 mm colored Lasani board (0.85x2) m on two sides including all required carpentary work. All items that will be used for this activity must be high quality and standard. Note:the wood must be used for this acitivity from local dry Khar wood.
ترمیم 12 باب پله دروازه ها به سایز( ۲×۰.۸۵ )متر،چوکات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</si>
  <si>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Oil painting (white 1) of12 doors and42 windows in 3 coated layers(1 layer preparation {aster} and 2 layer oil painting) with all required activities(cleaning, sanding and smoothing). All items that will be will used for this activity must be high quality and standards.   
رنگ آمیزی ۴۲ کلکین  و۱۲ دروازه ها با رنگ روغنی (سفید) درسه قلم (یک قلم آن استرکاری ودوقلم دیگر آن رنگ روغنی با غلظت بالا) بشمول تمام امورات ایجابی ( پاک کاری؛ریگمال کاری وداغ گیری یا فیلینگ چوکات ها) تمام اجناس(مواد) که درفعالیت فوق بکاربرده میشود ازکیفیت عالی واستندرد برخورداردباشد</t>
  </si>
  <si>
    <t xml:space="preserve">Providing and installation of fly net for classrooms windows (1.25x0.95)m with all required activities (Shofti and instalation) all item will used for this activity must be from high quality.
تهیه ونصب جالی  حشرات برای همه کلکین تعمیر مکتب  با تمام امورات ایجابی فعالیت فوق(شتفی ونصب آن) تمام اجناس(مواد) که درفعالیت فوق بکاربرده میشود از کیفیت عالی برخوردارباشد </t>
  </si>
  <si>
    <t xml:space="preserve">Isogam for roof of schooایزو گام بام </t>
  </si>
  <si>
    <t xml:space="preserve">Providing and install the Isogam of roof School with all required activities (Gaz,skill Labourcleaning and etc..) all item will used for this activity must be from high quality.  تهیه ونصب ایزوگام بام مکتب با تمام امورات ایجابی آن مانند پاک کاری وآماده سازی ساحه.گاز وکار گر ماهر که در فعالیت های آن بکار برده میشود از کیفیت عالی برخور دار باشد </t>
  </si>
  <si>
    <t xml:space="preserve">Providing and Repairing Irone drin
تهیه ونصب ناوه و ناودان بام مکتب  </t>
  </si>
  <si>
    <t xml:space="preserve"> providing and Install the irone drine to size 3*4 inche from 05 Irone Gage with all Requirementتهیه ونصب ناوه بام مکتب از آهن چادر ۰۵ به سایز3*4 انچ با تمام امورات ایجابی آن  </t>
  </si>
  <si>
    <t>Total  cost of Repair  school</t>
  </si>
  <si>
    <t>NRC Sar-i-Pul Education (SIP) Project</t>
  </si>
  <si>
    <t>Rehabilitation of SarcheshmaTogzar Primary School</t>
  </si>
  <si>
    <t>ترمیم مکتب ابتدائیه سرچشمه تگزار</t>
  </si>
  <si>
    <t xml:space="preserve">Painting of classrooms blackboards (1.3x2.56) with 3 coated layers black oil paint including all painting activities (filling of the damaged parts) and repairing cracked parts of blackboards. All items used for this activity must be high quality and standards.
رنگ آمیزی تخته های درسی (2.4*1.3)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</si>
  <si>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t xml:space="preserve">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t>
  </si>
  <si>
    <t xml:space="preserve">painting of interior and external wall of School
رنگ آمیزی دیوارها داخلی و خارجی  </t>
  </si>
  <si>
    <t>Painting of the school and latrine exterior walls with 100% plastic paint(SP Ice Age 573)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خارجی تعمیر مکتب و تشناب ها با رنگ پلاستیکی با کیفیت عالی 100% با کود نمبرذکرشده درفوق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نوت: تمام اجناس (مواد) که در فعالیت فوق بکار برده میشود از کیفیت عالی واستندر برخوردار باشد</t>
  </si>
  <si>
    <t>PCC concrete of the school building roof and installation of one layer insulation (Isogam) 
کانکریت ریزی پوشش تعمیر مکتب و همچنان نصب یک لایه عایق رطوبت( ایزوگام)</t>
  </si>
  <si>
    <t xml:space="preserve">Destruction and Removing of damaged khar board , old I beams and exist concrate and isogam from the roof of the school building with all necessary work should be cheked by site engineer to approve the next step
تخریب و برداشت چوب خار تخریب شده قبلی ، گادر تخریب شده قبلی ،کانکریت  و ایزگام قبلی از بام مکتب همراه با تمامی امورات ایجابی آن با درنظر داشت تاییدی انجنیر مربوطه برای مراحل بعدی   </t>
  </si>
  <si>
    <t>cu.m</t>
  </si>
  <si>
    <t xml:space="preserve">Mushed or soft soil insolation on the waterproof coth thickness 4 cm
  یک لایه خاک میده دانه و نرم بالای فراشوت به ضخامت 4 سانتی متر </t>
  </si>
  <si>
    <t>Smoothing of 7cm fine size  lite wiegth small burned brick layer of the classrooms roofing  system with all required activities 
فراهم نمودن فرش  و فشرده سازی 7سانتی متر خورده خشت پخته با اندازه خورد در طبقه بالای سیستم پوشش همراه با تمامی امورات ایجابی آن</t>
  </si>
  <si>
    <t>High thicknecc waterproof coth  on the wooden board  .        
 تکه ضد آب دبل (فراشوت) با کیفیت عالی  تمام امورات کاری از کیفیت اعلی برخوردار باشد</t>
  </si>
  <si>
    <t>PCC work for roof of school building,with tickness of 7 cm M :150  (1:2.4)( the cement is fresh, the sand is washed, the water is clean.) according specification cheked by site engineer
کانکریت بدون سیخ بالای بام مکتب  به ضخامت 7 سانتی متر با مارک 150 (1:2:4) که سمنت آن تازه باشد و جغل و ریگ آن باید شسته باشد با در نظر داشت تاییدی انجنیر مربوطه برای مراحل بعدی</t>
  </si>
  <si>
    <t>Installation of one layer insulation (Isogam) of school roof with all requried activities for the installation of insulation layer
 ترمیم و نصب یک لایه عایق رطوبت (ایزوگام) پوشش تعمیر مکتب و با تمام امورات ایجابی این فعالیت از کیفیت خوب برخوردار باشد</t>
  </si>
  <si>
    <t xml:space="preserve">Preparing , transportation and Installation I Beam size (140x70x5)mm 127 Kg Best Quality of market with anti corrosion paint according to specification  with all necessary work should be check by site engineer to approve the next step
تهیه ،انتقال و نصب گادر به سایز (140*70*5) به وزن 127 کیلوگرام همراه با رنگ ضد زنگ بهرین کیفیت بازار همراه با تمامی امورات ایجابی آن با درنظر داشت تاییدی انجنیر ساحه برای مراحل بعدی </t>
  </si>
  <si>
    <t>Preparing , transportation and Installation  of khar board thickness 3cm for roof of  classrooms with all necessary work should be check by site engineer to approve the next step
تهیه ،انتقال و نصب تخته های چوب خار به ضخامت 3 سانتی متر برای صنف درسی بهرین کیفیت بازار همراه با تمامی امورات ایجابی آن با درنظر داشت تاییدی انجنیر ساحه برای مراحل بعدی</t>
  </si>
  <si>
    <t>Rehabilitation of windows and doors
ترمیم دروازه و کلیکین ها</t>
  </si>
  <si>
    <t>Adjustment and fixing of class room Door and intrance door and installation at the site with all equipment,including nail and needed hingi according to attached drawing ,size of frame for window and Doors are mentioned in Drawing 
ترمیم و اجست کاری دروازه های صنوف به سایز(1*2.5) و دروازه ها ورودی به سایز (2.5*2.5) متر و به همراه نصب آن در جای خودش با تمامی امورات لازمی از قبیل میخ و چپ راست ، قسمیکه در نقشه ذکر شده است</t>
  </si>
  <si>
    <t xml:space="preserve">Adjustment &amp; Repairing of existing wooden window casements with (1x1.8) m and(0.7*1) in ( size. Installation of missing steel hinges including intallation of new hinges, replacement of the damaged frames with new lumbers, including all required carpentary work . All items that will be used for this activity must be high quality and standard. Note:the wood must be used for this acitivity from local dry Khar wood.
اجست کاری و ترمیم  کلکین های چوبی به سایز ( 1*1.8 )و (0.7*1) 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</si>
  <si>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Making and installation of new Doors (1*2.5) and new with all necessary requirement including the steel things(hinges) , lock and oil painting with all necessary work, dry khar wood should be used and wooden board is lasani thickness =8mm for  doors
تهیه و نصب  و ساخت دروازه های جدید از چوب خار به سایز (1*2.5) همراه  با قفل ،چپ راست و رنگ روغنی آن همراه با تمامی امورات ایجابی آن وضخامت تخته که در دروازه اسفاده میشود باید 8 میلی متر باشد بهترین کیفیت بازار </t>
  </si>
  <si>
    <t xml:space="preserve">Making and installation of new Windows N=3 (1*1.8) with all necessary requirement including the steel things (hinges) ,glasses ,oil painting and lock with all necessary work, dry khar wood should be used 
تهیه و نصب  و کلکین جدید از چوب خار به سایز (1*2.5) همراه  با قفل ،چپ راست ، شیشه و رنگ روغنی آن همراه با تمامی امورات ایجابی آن   </t>
  </si>
  <si>
    <t>Oil painting (white 1) of doors and windows in 3 coated layers(1 layer preparation {aster} and 2 layer oil painting) with all required activities(cleaning, sanding and smoothing). All items that will be will used for this activity must be high quality and standards.   
رنگ آمیزی تمام کلکین ها وچوکات دروازه ها با رنگ روغنی (سفید) درسه قلم (یک قلم آن استرکاری ودوقلم دیگر آن رنگ روغنی با غلظت بالا) بشمول تمام امورات ایجابی ( پاک کاری؛ریگمال کاری وداغ گیری یا فیلینگ چوکات ها) تمام اجناس(مواد) که درفعالیت فوق بکاربرده میشود ازکیفیت عالی واستندرد برخورداردباشد</t>
  </si>
  <si>
    <t>Lassani Board (8mm) needs for the Door of class with best quality of market
تخته لاسانی 8 میلی متری بهترین کیفیت بازار</t>
  </si>
  <si>
    <t>Providing and installation of high quality (YPN) company locks for doors  of all school classroom doors.
تهیه قفل مغزی (وای پی ان ) باکیفیت اعلی برای دروازه های صنوف درسی ودروازه های دهلیز مکتب</t>
  </si>
  <si>
    <t xml:space="preserve">Providing and installation of high quality manual locks for windows of school classroom.
تهیه و نصب ناخنک باکیفیت اعلی برای کلکین های صنوف درسی  </t>
  </si>
  <si>
    <t xml:space="preserve">providing , installation &amp; transportation of steel intrance door
تهیه و انتقال و نصب دروازه فلزی مکتب  </t>
  </si>
  <si>
    <t xml:space="preserve">providing , installation &amp; transportation  of steel intrance gate door in size (3x2.4) and (1x2.4)mwith all requirment cheked by office engineer
تهیه ،انتقال و نصب دروازه فلزی ورودی مکتب به سایز (3*2.4) و (1*2.4) متر همراه با تمامی امورات ایجابی آن </t>
  </si>
  <si>
    <t>Rehabilitation of Togzar 2 girl high School</t>
  </si>
  <si>
    <t>ترمیم لیسه دخترانه تگزار نمبر 2</t>
  </si>
  <si>
    <t>Sancharak District/Togzar</t>
  </si>
  <si>
    <t>سنچارک/تگزار</t>
  </si>
  <si>
    <t xml:space="preserve">Plastering of the interior and exterior walls and handwashing system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و قستمت های مورد ضرورت دستشوی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t>
  </si>
  <si>
    <t>PCC Working</t>
  </si>
  <si>
    <t>PCC work for inside of class room,side walk and corridor school building,with tickness of 10 cm M :150  (1:2.4)( the cement is fresh, the sand is washed, the water is clean.) according specification cheked by site engineer
کانکریت بدون سیخ داخل صنف ها، پیاده رو ها و دهلیز  به ضخامت 10 سانتی متر با مارک 150 (1:2:4) که سمنت آن تازه باشد و جغل و ریگ آن باید شسته باشد با در نظر داشت تاییدی انجنیر مربوطه برای مراحل بعدی</t>
  </si>
  <si>
    <t>rehabilitation of windows and doors
ترمیم دروازه  و کلکین ها</t>
  </si>
  <si>
    <t>Adjustment and fixing of classroom Door and intrance door and installation at the site with all equipment,including nail and needed hingi according to attached drawing ,size of frame for window and Doors are mentioned in Drawing 
ترمیم و اجست کاری دروازه های صنوف به سایز(1*2.6) و دروازه های ورودی به سایز (2.55*4) و(2*2.5) متر و به همراه نصب آن در جای خودش با تمامی امورات لازمی از قبیل میخ و چپ راست ، قسمیکه در نقشه ذکر شده است</t>
  </si>
  <si>
    <t xml:space="preserve">Adjustment &amp; Repairing of existing wooden window casements with (1x1.8) m and(0.7*1) in ( size. Installation of missing steel hinges including intallation of new hinges, replacement of the damaged frames with new lumbers, including all required carpentary work . All items that will be used for this activity must be high quality and standard. Note:the wood must be used for this acitivity from local dry Khar wood.
اجست کاری و ترمیم  کلکین های چوبی به سایز ( 1*1.2 )و (0.7*1) 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</si>
  <si>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providing and installation of iron drin best quality of market with all activity requirment
تهیه و تصب ناوه اهن چادری به سایز (6* 10) متر همراه با تمام امورات ایجابی آن</t>
  </si>
  <si>
    <t>m/l</t>
  </si>
  <si>
    <t>installatin of bars tap
تهیه و نصب شیر دهن</t>
  </si>
  <si>
    <t>providing ,transportation and installation of bars tap best quality of market with all activity requirments 
تهیه و انتقال و نصب شیر دهین نیم انج بهترین کیفیت بازار همراه با تمامی امورات ایجابی آن</t>
  </si>
  <si>
    <r>
      <rPr>
        <b/>
        <sz val="11"/>
        <rFont val="Arial"/>
        <family val="2"/>
      </rPr>
      <t xml:space="preserve">Location of the Project/ موقعیت پروژه =&gt; Province/ولایت: Saripul/سرپل    District/ ولسوالی: Sancharak School/مکتب : Toop Khana   School </t>
    </r>
    <r>
      <rPr>
        <sz val="11"/>
        <rFont val="Arial"/>
        <family val="2"/>
      </rPr>
      <t xml:space="preserve"> مکتب توپ خانه    </t>
    </r>
    <r>
      <rPr>
        <b/>
        <sz val="11"/>
        <rFont val="Arial"/>
        <family val="2"/>
      </rPr>
      <t xml:space="preserve"> </t>
    </r>
  </si>
  <si>
    <t xml:space="preserve">Isogam of roof , installation and all necessary works ایزوگام سقف مکتب متذکره با کندنکاری ایزوگام قبلی و جا های که آبدهی دارد  صفا کاری سقف مکتب و انتقال و نصب ایزوگام جدید با کیفیت اعلی مطابق هدایت   </t>
  </si>
  <si>
    <t xml:space="preserve">Providing and installation of high quality (YPN) company locks for doors  of all school classroom doors and School  Entrance Corridors with installation and all carpentary work
تهیه قفل مغزی (وای پی ان ) باکیفیت اعلی برای دروازه های صنوف درسی ودروازه های دهلیز مکتب با نصب و محکم کاری و تاب گیری دروازه ها همراه با آهن جامه و همه امورات ایجابی آن  </t>
  </si>
  <si>
    <t xml:space="preserve">Wooden Door 6 pcs size (90*200)cm with iron materials . Installation and painting 3 layer&amp;fixing and repairing of 6 wooden frames  دروازه چوبی جدید با سایز فوق به تعداد 6 عدد همراه با آهن جامه ،نصب آن در چوکات موجوده و محکم کاری  چوکات های دروازه با جمله امورات ایجابی  و انتقال آن الی ساحه با کیفیت اعلی و چوب عالی خار خشک مطابق هدایت ساخته شود </t>
  </si>
  <si>
    <t>Steel doors  size ( 0.65 * 1.75) m including installation, locks for door,installation of hinge, 2 Layer Oil Painting with all necessary works
  پله دروازه  فلزی 1  باب مبرز به اندازه0.65 * 1.75 متر  همراه با نصب قفلک رنگ روغنی 2 قلم همراه با رنگمالی چوکات های تشناب با جمله امورات ایجابی</t>
  </si>
  <si>
    <t>Steel Railing L=5.5 m h = 0.8 m with high quality using pipe stells according to specification  کتاره فلزی به طول 5.5 متر و ارتفاع 0.8 متر با کیفیت عالی همراه با انتقال و نصب آن در ساحه مطابق هدایت انجنیر مربوطه</t>
  </si>
  <si>
    <t xml:space="preserve">Repairing of windows different sizes Providing 21 (Arabic) manual window high quality locks for 21 window casements. Installation of missing steel hinges including all required carpentary works. All items that will be used for this activity must be high quality and standard (Local market Arabic lock).
ترمیم 21 کلکین مکتب به سایز های مختلف تهیه و نصب دستگیر های برای21 کلکین  (ناخنک عربی ) و ترمیم کلکین های ان با  تمام آهن جامه و امورات ایجابی از قبیل نصب چپراس های کمبود، تهیه چپراس های جدید مورد ضرورت، و انجام تمام کارهای ایجابی نجاری به شمول تاب کیری و محکم کاری کلکین های مورد ضرورت  و با کیفیت عالی                                                                                                  </t>
  </si>
  <si>
    <t>Plastic Dust pan کثافت دانی پلاستیکی</t>
  </si>
  <si>
    <t xml:space="preserve">Plastic Dust Pan larger Size for collection of garbage سطل کثافت دانی پلاستیکی سایز بزرگ برای مکاتب جهت جمع آوری کثافات و مواد بیکاره </t>
  </si>
  <si>
    <t>Can</t>
  </si>
  <si>
    <t>PCC Work    پلستر کاری</t>
  </si>
  <si>
    <t xml:space="preserve">PCC M1:5 for different parts of Classroom and side walk best material quality , watering up to 10 days کانکریت بدون سیخ ساحات مختلف صنوف ،راه رو و ساحات تخریب شده مطابق ضرورت </t>
  </si>
  <si>
    <t>Solar System Details</t>
  </si>
  <si>
    <r>
      <rPr>
        <sz val="11"/>
        <color rgb="FF000000"/>
        <rFont val="Franklin Gothic Book"/>
        <family val="2"/>
      </rPr>
      <t>Supply and Installation Best/High Quality Submersible pump(</t>
    </r>
    <r>
      <rPr>
        <b/>
        <sz val="11"/>
        <color rgb="FF000000"/>
        <rFont val="Franklin Gothic Book"/>
        <family val="2"/>
      </rPr>
      <t xml:space="preserve">Solar Water Pump  DC/AC 1 KW </t>
    </r>
    <r>
      <rPr>
        <sz val="11"/>
        <color rgb="FF000000"/>
        <rFont val="Franklin Gothic Book"/>
        <family val="2"/>
      </rPr>
      <t xml:space="preserve">high quality ( Submersible pump system including controller with DataModule, motor and pump end)) According to Attached specification, European Made technology with Static head( 40 )M with water flow (0.5) Liter/Sec &amp; its all requirements and accessories &amp; appliance or its equivalent Certified products in accordance to attached specification (with company certificate) approved by manufacture company officially with its all configuration.سولر پمپ با مشخصات فوق برای چاه به عمق 110 و ظرفیت آبدهی 0.5 لیتر به ثانیه همراه با تمام وسایل ،مشخصات ، نصب و جابجایی آن با کیفیت اعلی  در ساحه با جمله اموراات ایجابی آن                                                                         </t>
    </r>
  </si>
  <si>
    <r>
      <rPr>
        <sz val="11"/>
        <color rgb="FF000000"/>
        <rFont val="Franklin Gothic Book"/>
        <family val="2"/>
      </rPr>
      <t xml:space="preserve">Supply and installation of best quality European Made technology </t>
    </r>
    <r>
      <rPr>
        <b/>
        <sz val="11"/>
        <color rgb="FF000000"/>
        <rFont val="Franklin Gothic Book"/>
        <family val="2"/>
      </rPr>
      <t>Solar Panels(450 )</t>
    </r>
    <r>
      <rPr>
        <sz val="11"/>
        <color rgb="FF000000"/>
        <rFont val="Franklin Gothic Book"/>
        <family val="2"/>
      </rPr>
      <t xml:space="preserve"> watt or Equvilant according to Attached Mir Adam e Ghalbala Solar &amp; Pump Specification </t>
    </r>
    <r>
      <rPr>
        <b/>
        <sz val="11"/>
        <color rgb="FF000000"/>
        <rFont val="Franklin Gothic Book"/>
        <family val="2"/>
      </rPr>
      <t xml:space="preserve">(Solar Panel </t>
    </r>
    <r>
      <rPr>
        <sz val="11"/>
        <color rgb="FF000000"/>
        <rFont val="Franklin Gothic Book"/>
        <family val="2"/>
      </rPr>
      <t xml:space="preserve">) with all its required accessories,cables with connection to invt &amp;vappliace or its equivalent Certified Products in accordance with attached specification (with company certificate) approved by manufacture company with it's all configuration.سولر پنل های پولی کریستالین 450 وات با مشخصات فوق همراه با ضمانت 20 ساله  با جابجایی آن در ساحه مشخص شده مکتب با نصب ، کانکریت ریزی پایه های مطابق نقشه و مشخصات پروژه همراه با تمام امورات و تجهیزات ویرنکاری آن ، نصب و جابجایی آن مطابق هدایت انجنیر مربوطه </t>
    </r>
  </si>
  <si>
    <r>
      <rPr>
        <sz val="11"/>
        <color rgb="FF000000"/>
        <rFont val="Franklin Gothic Book"/>
        <family val="2"/>
      </rPr>
      <t xml:space="preserve">Supply and making of Steel rigid Rotary  stand with Frame </t>
    </r>
    <r>
      <rPr>
        <b/>
        <sz val="11"/>
        <color rgb="FF000000"/>
        <rFont val="Franklin Gothic Book"/>
        <family val="2"/>
      </rPr>
      <t>( Fixed PV Panel Stand (Laran (L) Type 2 Inche 4 mm Stainless and Painted)</t>
    </r>
    <r>
      <rPr>
        <sz val="11"/>
        <color rgb="FF000000"/>
        <rFont val="Franklin Gothic Book"/>
        <family val="2"/>
      </rPr>
      <t xml:space="preserve"> for ( </t>
    </r>
    <r>
      <rPr>
        <sz val="11"/>
        <color rgb="FFFF0000"/>
        <rFont val="Franklin Gothic Book"/>
        <family val="2"/>
      </rPr>
      <t>4</t>
    </r>
    <r>
      <rPr>
        <sz val="11"/>
        <color rgb="FF000000"/>
        <rFont val="Franklin Gothic Book"/>
        <family val="2"/>
      </rPr>
      <t xml:space="preserve"> ) Solar Panels according to drawing and technical requirements. فریم چرخشی  سولر پنل های پولی کریستالین 450 وات با مشخصات فوق و آهن آلات با کیفیت عالی و ذکر شده همراه با جابجایی آن در ساحه مشخص شده مکتب با نصب ، کانکریت ریزی پایه های مطابق نقشه و مشخصات پروژه همراه با تمام امورات و تجهیزات ویرنکاری آن ، نصب و جابجایی آن با جمله امورات ایجابی آن مطابق هدایت انجنیر مربوطه</t>
    </r>
  </si>
  <si>
    <t>Plastic rope Ø16mm for holding solar submersible with all needed accessories.</t>
  </si>
  <si>
    <t xml:space="preserve">Providing  2000 lit Almuniam water reservoir with 2mm thickness to reserve  drinking water for school students including transportation and installation of reservoir on the faild
تهیه یک پایه ذخیره آب المونیمی 2000 لیتره با ضخامت 2 ملی متر با کیفیت اعلی مطابق نقشه همراه با انتقال نصب آن بعداز تاییدی از کیفیت آن در ساحه مورد نظر </t>
  </si>
  <si>
    <t>steel stand for water reservoir from G.I pipe of 3" thickness 2 mm according to drawing including welding and installation         
  پایه فلزی  ازپایپ جستی لوله یی پایه ها به قطر 3 انچ و کمربند ها به قطر 2 انچ و چلیپا ها به ضخامت 1.5 انچ و ضخامت 2ملی معه جوشکاری و نصب آن  کانکریت ریزی پایه های تهداب ها سیخ دار و بدون سیخ در ساحه طبق نقشه و مشخصات منظور شده و طبق هدایت انجنیر مربوطه تمام فعالیت های مربوطه از کیفیت اعلی برخوردار بوده باشد</t>
  </si>
  <si>
    <t xml:space="preserve">Fiberglass with thickness of 10cm for  insulation of water reservoir with high quality   
 پشم شیشه یی با ضخامت 10 سانتی متر باکیفیت اعلی جهت عایق سازی ذخیره آب المونیمی 2000 لیتره همراه با پایپ عمومی خروجی که به شیر دهن ها وصل است را با انتقال آن درساحه و پیچانیدن آن توسط سیم جستی 1.5 ملی متر برای محکم کاری پشم شیشه در اطراف ذخیره آب المونیمی  طبق هدایت انجنیر مربوطه   </t>
  </si>
  <si>
    <t>Installation of inlet ,outlet and washpipe with high thicknecc of PPR pipe including all fittings from water storage up to hand wash basin 
تهیه و نصب پایپ آمد، پایپ خروجی با نصب سه شیر دهن نیم انچ و جمله محلقات با بسته بندی به سیستم دست شوی  ، پایپ تخلیه و پایپ شستشو از نوع پایپ پی پی آر (لوله سبز) با ضخامت بلند و باکیفیت عالی به قطر یک انچ با تمام فیتینگ باب مورد ضرورت آن از ذخیره الی محل آب آشامیدنی ،  و نصب آن  تمام امورات کاری طبق هدایت  از کیفیت عالی برخوردار باشد</t>
  </si>
  <si>
    <t>construction of the drinking water basin for the students including installation if  0.5 inch Brass  water taps and connecting of the basin to the school water supply network from the PCC, burnt brick and ceramic and another Required work and  all required plumbing system PPR pipes and fittings from water reservoir up to drinking water basinaccording  to attached  drawing and specification.
ساختن محل آب آشامیدنی  برای شاگردان مکتب از کانکریت بیدون سیخ معه خشت پخته ودیگر امورات ساختمانی باکیفیت اعلا و همچنان نصب  شیردهن برنجی نیم انچ  با تمام ضروریات نصب پایپ پی پی آر (لوله سبز) باضخامت بلند وباکیفیت اعلی و دیگر فیتینگ باب مورد نیاز  محل آب آشامیدنی  بانصب لوحه مشخص طبق ساختمان های تایید شده و قبلا اعمارشده  دفتر  که تمام امورات کاری از کیفیت عالی برخوردار بوده و مطابق نقشه تخنیکی داده شده و بل احجام باشد.</t>
  </si>
  <si>
    <t>Rehabilitation of yakabagh mix primary school</t>
  </si>
  <si>
    <t>ترمیم مکتب ابتدایه مختلط یکه باغ</t>
  </si>
  <si>
    <t>Sancharak/yakabagh</t>
  </si>
  <si>
    <t>سنچارک/یکه باغ</t>
  </si>
  <si>
    <t>AFFM227-ECW</t>
  </si>
  <si>
    <t>Providind polycrystalline solar panels , submersible water pump                                                                        تهیه و نصب سولر پینل های پولی کرستالین همراه با پمپ برقی زیر آبی</t>
  </si>
  <si>
    <t xml:space="preserve">Polycrystalline solar panels (Pmax=540watt) with transportation and instalation including all necessary equipment.with high quality and 20-year garranty is required.      
            سولر پینل های پولی کرستالین با کیقیت اعلی وباگرنتی 20 ساله دارای توان 540 وات با تمام تجهیزات لازمه آن با انتقال و نصب آن در ساحه </t>
  </si>
  <si>
    <t xml:space="preserve">Electric coper cable (3X2.5mm)   including connection and installation in site 
کیبل برق 2.5*3 ملی تاری مسی  با مشخصات ذکر شده در فوق جهت اتصال سولر پینل ها به پمپ برقی با در نظرداشت انجنیر ساحوی </t>
  </si>
  <si>
    <t>Double 2 inch string  for hunging of water pump          
ریسمان دبل 16ملی  جهت  بسته کردن و آویزان نمودن پمپ برقی مطابق بل احجام باشد</t>
  </si>
  <si>
    <t xml:space="preserve">Providinf 1 Solar Penal Stand 4 cell .will install On the sunny place of school building roof        
      تهیه 1 پایه سولرپینل استند که گنجایش ۴ پینل را داشته باشد  موقعیت نصب ان در یکجاې افتابی مکتب میباشد.همراه با اینورتر </t>
  </si>
  <si>
    <t xml:space="preserve">Providing  Solar Penal Stand 8 cell .from V type  (50x50x30mm profiI                                             تهیه 1پایه سولرپینل استند هرکدام گنجایش 4 پینل را داشته باشد از پروفیل V 50*50*3 ملی متر تمام اجزای آن از یک نوع پروفیل ساخته شود و در بین هر سولرپینل به اندازه 8 سانتی فاصله بخاطر عبور باد گذاشته شود ضلع قایم و ضلع افقی استند هرکددام به اندازه 2 متر درنظر گرفته شود همراه با تمام امورات کاری از قبیل جوش کاری،ضد زنگ ، صاف کاری وانتقال و نصب آن در ساحه   </t>
  </si>
  <si>
    <t>Providing  2000 lit Almuniam water reservoir with 2mm thicknecc to reserve  drinking water for school students including transportation and installation of reservoir on the faild according  to attached  drawing and specification.
تهیه یک پایه ذخیره آب آهن چادری 2000 لیتره با ضخامت 2 ملی متر با کیفیت اعلی همراه با  با تمام مواد مسایل مورید ضرورت وانتقال نصب آن بعداز تاییدی از کیفیت آن در ساحه مورد نظر  و مطابق نقشه تخنیکی داده شده و بل احجام باشد.</t>
  </si>
  <si>
    <t>Painting balck boards of classes                             رنګ کردن تخته های سیاه صنوف</t>
  </si>
  <si>
    <t xml:space="preserve">Painting of Black board with special oil paint 9*[240*123]cm (Paint should be the best quality of market )before painting the surface of blackboard should be check In case of need it should be smooth by mortar and filling رنګ کردن تخته های سیاه همراه با تیل باکیفیت  رنګ باید در مارکیت از کیفیت اعلی برخوردار باشد پیش از رنګ کردن باید سطح تخته های سیاه باید دیده شود. در وقت کدام علت ضرور است که سطح انها هموار و پر شود    </t>
  </si>
  <si>
    <t xml:space="preserve">Demolation of existing plaster and Plastering of the damaged part of interior and exterior walls of the school building.and echron of windows
خراب کردن پلستر موجوده و پلستر کاری  قسمت های تخریب شده دیوار های داخلی و خارجی تعمیر مکتب و کنار های کلکین </t>
  </si>
  <si>
    <r>
      <rPr>
        <b/>
        <sz val="14"/>
        <rFont val="Arial"/>
        <family val="2"/>
      </rPr>
      <t>Demolation of existing plaster and 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و کنارهای کلکین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b/>
        <sz val="14"/>
        <color rgb="FFFF0000"/>
        <rFont val="Arial"/>
        <family val="2"/>
      </rPr>
      <t xml:space="preserve"> </t>
    </r>
    <r>
      <rPr>
        <b/>
        <sz val="14"/>
        <rFont val="Arial"/>
        <family val="2"/>
      </rPr>
      <t>دریایی محلی  استفاده گردد</t>
    </r>
  </si>
  <si>
    <t xml:space="preserve">Providing and installation of best quality doors locks as per engineer's direction                                                                                                                                                                                              تهیه و نصب قلفک برای دروازه ها از کیفیت اعلی و با در نطرداشت انجنیر                                                                                                                                                                                                                                                                                                                                                                                                                                                          </t>
  </si>
  <si>
    <t xml:space="preserve">Rehabilitation Lassani Board 9*[180*70] (should be best quality of market                                                                                                                                                                                                               ترمیم تخته لاسانی دروازه ها به مشخصات و اندازه ذکر شده باید در مارکیت از کیفیت اعلی برخوردار باشد                                                                                                            </t>
  </si>
  <si>
    <t>Rehabilitation and adjusment of echron of window                                           ترمیم و عیار کردن پله های کلکین</t>
  </si>
  <si>
    <t xml:space="preserve">Rehabilitation and adjusment of echron of windows 3*{ 130*40 }                                                            ترمیم و عیار کردن پله های کلکین به سایز ذکرشده فوق                               </t>
  </si>
  <si>
    <t xml:space="preserve">Painting of Entrance steel doors                   رنګ کردن دروازه های اهني </t>
  </si>
  <si>
    <t xml:space="preserve">                Painting of entrance steel door for school 2*[ 245*240 ]                                                           رنګ کردن دروازه های اهني ورودی مکتب با مشخصات ذکر شده از رنګ خوب و باکیفیت  </t>
  </si>
  <si>
    <t xml:space="preserve">Installation of 4mm thick glass for windows with installation (Thickness of Glass should not be less then 4mm ,installation should be done by Chufti with the size of (2cm width and thick=0.4mm)                                       نصب شیشه ۴ ملی متر ساده برای کلکین های و دروازه تشناب ها ضخامت شیشه باید کمتر از ۴ ملی متر نباشد  </t>
  </si>
  <si>
    <t xml:space="preserve">  </t>
  </si>
  <si>
    <t>HEWAD Sar-i-Pul Education (SIP) Project</t>
  </si>
  <si>
    <t>Rehabilitation of Dotm  Paramary School</t>
  </si>
  <si>
    <t>ترمیم مکتب نسوان دوتم</t>
  </si>
  <si>
    <t>Sancharak/ Dotom</t>
  </si>
  <si>
    <t>سنچارک/دوتم</t>
  </si>
  <si>
    <r>
      <rPr>
        <b/>
        <sz val="12"/>
        <rFont val="Arial"/>
        <family val="2"/>
      </rPr>
      <t>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b/>
        <sz val="12"/>
        <color rgb="FFFF0000"/>
        <rFont val="Arial"/>
        <family val="2"/>
      </rPr>
      <t xml:space="preserve"> </t>
    </r>
    <r>
      <rPr>
        <b/>
        <sz val="12"/>
        <rFont val="Arial"/>
        <family val="2"/>
      </rPr>
      <t>دریایی محلی  استفاده گردد</t>
    </r>
  </si>
  <si>
    <t>Painting of the school interior walls of school building with 75% plastic paint (Off Withe201)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داخلی  و خارجی تعمیر مکتب با رنگ پلاستیکی با کیفیت عالی 75%و 100% با کود نمبرذکرشده درفوق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t>
  </si>
  <si>
    <t>Providing and repairing of wooden doors and windows of school building
تهیه وترمیم دروازه ها وکلکین های چوبی تعمیر مکتب</t>
  </si>
  <si>
    <t xml:space="preserve">Providing 24 (Arabic) manual window high quality locks for 24 window casements. Installation of missing steel hinges including all required carpentary works. All items that will be used for this activity must be high quality and standard (Local market Arabic lock).
تهیه و نصب دستگیر های برای 24 کلکین  (ناخنک عربی ) و ترمیم ان با  تمام امورات ایجابی از قبیل نصب چپراس های کمبود، تهیه چپراس های جدید مورد ضرورت، و انجام تمام کارهای ایجابی نجاری مورد ضرورت  و با کیفیت عالی                                                                                                  </t>
  </si>
  <si>
    <t xml:space="preserve">Repairing of  11 existing wooden door casements with (0.85x2) m size. Installation of missing steel hinges including intallation of one new hinge (total 3 hinges, two at the upper part and one at the bottom), replacement of the damaged frames with new lumbers, providing 5 mm colored Lasani board (0.85x2) m on two sides including all required carpentary work. All items that will be used for this activity must be high quality and standard. Note:the wood must be used for this acitivity from local dry Khar wood.
ترمیم11 باب پله دروازه ها به سایز( ۲×۰.۸۵ )متر، تهیه و پرس تخته (لاسانی رنگه) رنگه به اندازه (۰.۸۵*۲)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</si>
  <si>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 xml:space="preserve">Repairing of 20 existing wooden window casements with (1.8x1) 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 24 پله کلکین های چوبی به سایز (1×1.8)متر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</si>
  <si>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10 existing wooden window casements with (0.7x1.2) 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ترمیم10  کلکین های چوبی به سایز (1.2×0.7)متر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</si>
  <si>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2 existing wooden door casements with (2.5x2.5) m size  . Installation of missing steel hinges including intallation of one new hinge (total 3 hinges, two at the upper part and one at the bottom), replacement of the damaged frames with new lumbers, providing 5 mm colored Lasani board (2.5x2.5) m on two sides including all required carpentary work. All items that will be used for this activity must be high quality and standard. Note:the wood must be used for this acitivity from local dry Khar wood.
ترمیم2 باب دروازه ها  ی وردی به سایز( 2.5×2.5 )متر،  تهیه و پرس تخته (لاسانی رنگه) رنگه به اندازه (2.5*2.5)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</si>
  <si>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Providing and installation of high quality company manual locks for first floor entrance doors  of all school corridor.
تهیه و نصب قفلک باکیفیت اعلی برای دروازه های دهلیز مکتب</t>
  </si>
  <si>
    <t>Provision of floor drain gutter from 0.7mm iron sheets
تهیه ناوه آب پوشش صنوف از آهنچادر 0.7 ملی  به سایز 10*12 سانتی متر  به ارتفاع 3.5 متر  بشمول تمام امورات ایجابی این فعالیت و مواد استفاده از کیفیت عالی برخوردار بوده باشد</t>
  </si>
  <si>
    <t>Genral Total</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</si>
  <si>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</si>
  <si>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</si>
  <si>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</si>
  <si>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</si>
  <si>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</si>
  <si>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</si>
  <si>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</si>
  <si>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</si>
  <si>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</si>
  <si>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</si>
  <si>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</si>
  <si>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</si>
  <si>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</si>
  <si>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</si>
  <si>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</si>
  <si>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</si>
  <si>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</si>
  <si>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</si>
  <si>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</si>
  <si>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</si>
  <si>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</si>
  <si>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</si>
  <si>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</si>
  <si>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</si>
  <si>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Name:</t>
  </si>
  <si>
    <t>Title:</t>
  </si>
  <si>
    <t>Company Name:</t>
  </si>
  <si>
    <t>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</si>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</sst>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_);\(&quot;$&quot;#,##0\)"/>
    <numFmt numFmtId="7" formatCode="&quot;$&quot;#,##0.00_);\(&quot;$&quot;#,##0.00\)"/>
    <numFmt numFmtId="43" formatCode="_(* #,##0.00_);_(* \(#,##0.00\);_(* &quot;-&quot;??_);_(@_)"/>
    <numFmt numFmtId="164" formatCode="_-* #,##0.00_-;\-* #,##0.00_-;_-* \-??_-;_-@_-"/>
    <numFmt numFmtId="165" formatCode="_(* #,##0_);_(* \(#,##0\);_(* &quot;-&quot;??_);_(@_)"/>
    <numFmt numFmtId="166" formatCode="_-* #,##0_-;\-* #,##0_-;_-* \-??_-;_-@_-"/>
    <numFmt numFmtId="167" formatCode="_-[$$-409]* #,##0.000_ ;_-[$$-409]* \-#,##0.000\ ;_-[$$-409]* &quot;-&quot;??_ ;_-@_ "/>
    <numFmt numFmtId="168" formatCode="0.0"/>
    <numFmt numFmtId="169" formatCode="&quot;$&quot;#,##0.00"/>
    <numFmt numFmtId="170" formatCode="&quot;$&quot;#,##0"/>
    <numFmt numFmtId="171" formatCode="0_ "/>
  </numFmts>
  <fonts count="49">
    <font>
      <sz val="10"/>
      <name val="Arial"/>
      <charset val="134"/>
    </font>
    <font>
      <sz val="12"/>
      <color theme="1"/>
      <name val="Times New Roman"/>
      <family val="1"/>
    </font>
    <font>
      <b/>
      <sz val="11"/>
      <name val="Arial"/>
      <family val="2"/>
    </font>
    <font>
      <b/>
      <sz val="10"/>
      <name val="Arial"/>
      <family val="2"/>
    </font>
    <font>
      <sz val="10"/>
      <color theme="1"/>
      <name val="Arial"/>
      <family val="2"/>
    </font>
    <font>
      <sz val="8"/>
      <name val="Arial"/>
      <family val="2"/>
    </font>
    <font>
      <sz val="12"/>
      <name val="Arial"/>
      <family val="2"/>
    </font>
    <font>
      <sz val="12"/>
      <name val="Calibri"/>
      <family val="2"/>
      <scheme val="minor"/>
    </font>
    <font>
      <sz val="10"/>
      <name val="Calibri"/>
      <family val="2"/>
      <scheme val="minor"/>
    </font>
    <font>
      <b/>
      <sz val="10"/>
      <color rgb="FF7030A0"/>
      <name val="Arial"/>
      <family val="2"/>
    </font>
    <font>
      <b/>
      <sz val="12"/>
      <name val="Arial"/>
      <family val="2"/>
    </font>
    <font>
      <b/>
      <sz val="12"/>
      <name val="Calibri"/>
      <family val="2"/>
      <scheme val="minor"/>
    </font>
    <font>
      <sz val="11"/>
      <name val="Arial"/>
      <family val="2"/>
    </font>
    <font>
      <sz val="11"/>
      <name val="Calibri"/>
      <family val="2"/>
      <scheme val="minor"/>
    </font>
    <font>
      <sz val="12"/>
      <color theme="1"/>
      <name val="Calibri"/>
      <family val="2"/>
      <scheme val="minor"/>
    </font>
    <font>
      <sz val="11"/>
      <color theme="1"/>
      <name val="Calibri"/>
      <family val="2"/>
      <scheme val="minor"/>
    </font>
    <font>
      <sz val="11"/>
      <color theme="1"/>
      <name val="Arial"/>
      <family val="2"/>
    </font>
    <font>
      <sz val="14"/>
      <color theme="1"/>
      <name val="Calibri"/>
      <family val="2"/>
      <scheme val="minor"/>
    </font>
    <font>
      <sz val="14"/>
      <name val="Calibri"/>
      <family val="2"/>
      <scheme val="minor"/>
    </font>
    <font>
      <sz val="14"/>
      <name val="Arial"/>
      <family val="2"/>
    </font>
    <font>
      <b/>
      <sz val="11"/>
      <color rgb="FFC00000"/>
      <name val="Arial"/>
      <family val="2"/>
    </font>
    <font>
      <b/>
      <sz val="11"/>
      <name val="Calibri"/>
      <family val="2"/>
      <scheme val="minor"/>
    </font>
    <font>
      <sz val="12"/>
      <name val="Times New Roman"/>
      <family val="1"/>
    </font>
    <font>
      <sz val="12"/>
      <color theme="1"/>
      <name val="Arial"/>
      <family val="2"/>
    </font>
    <font>
      <b/>
      <sz val="10"/>
      <color rgb="FFC00000"/>
      <name val="Arial"/>
      <family val="2"/>
    </font>
    <font>
      <b/>
      <sz val="13"/>
      <name val="Arial"/>
      <family val="2"/>
    </font>
    <font>
      <b/>
      <sz val="12"/>
      <color rgb="FFC00000"/>
      <name val="Arial"/>
      <family val="2"/>
    </font>
    <font>
      <b/>
      <sz val="12"/>
      <color theme="1"/>
      <name val="Arial"/>
      <family val="2"/>
    </font>
    <font>
      <b/>
      <sz val="11"/>
      <color theme="1"/>
      <name val="Calibri"/>
      <family val="2"/>
      <scheme val="minor"/>
    </font>
    <font>
      <sz val="11"/>
      <name val="Times New Roman"/>
      <family val="1"/>
    </font>
    <font>
      <b/>
      <sz val="14"/>
      <name val="Arial"/>
      <family val="2"/>
    </font>
    <font>
      <b/>
      <sz val="20"/>
      <name val="Arial"/>
      <family val="2"/>
    </font>
    <font>
      <b/>
      <sz val="14"/>
      <color theme="1"/>
      <name val="Arial"/>
      <family val="2"/>
    </font>
    <font>
      <b/>
      <sz val="14"/>
      <color rgb="FFC00000"/>
      <name val="Arial"/>
      <family val="2"/>
    </font>
    <font>
      <sz val="11"/>
      <color rgb="FF000000"/>
      <name val="Franklin Gothic Book"/>
      <family val="2"/>
    </font>
    <font>
      <sz val="11"/>
      <color rgb="FF000000"/>
      <name val="Arial"/>
      <family val="2"/>
    </font>
    <font>
      <b/>
      <sz val="11"/>
      <color theme="1"/>
      <name val="Arial"/>
      <family val="2"/>
    </font>
    <font>
      <b/>
      <sz val="16"/>
      <name val="Arial"/>
      <family val="2"/>
    </font>
    <font>
      <sz val="14"/>
      <color theme="1"/>
      <name val="Arial"/>
      <family val="2"/>
    </font>
    <font>
      <b/>
      <sz val="14"/>
      <color rgb="FF7030A0"/>
      <name val="Arial"/>
      <family val="2"/>
    </font>
    <font>
      <sz val="12"/>
      <color rgb="FFFF0000"/>
      <name val="Calibri"/>
      <family val="2"/>
      <scheme val="minor"/>
    </font>
    <font>
      <sz val="12"/>
      <color rgb="FFFF0000"/>
      <name val="Arial"/>
      <family val="2"/>
    </font>
    <font>
      <sz val="9"/>
      <name val="Arial"/>
      <family val="2"/>
    </font>
    <font>
      <b/>
      <sz val="9"/>
      <name val="Arial"/>
      <family val="2"/>
    </font>
    <font>
      <b/>
      <sz val="14"/>
      <color rgb="FFFF0000"/>
      <name val="Arial"/>
      <family val="2"/>
    </font>
    <font>
      <b/>
      <sz val="11"/>
      <color rgb="FF000000"/>
      <name val="Franklin Gothic Book"/>
      <family val="2"/>
    </font>
    <font>
      <sz val="11"/>
      <color rgb="FFFF0000"/>
      <name val="Franklin Gothic Book"/>
      <family val="2"/>
    </font>
    <font>
      <b/>
      <sz val="12"/>
      <color rgb="FFFF0000"/>
      <name val="Arial"/>
      <family val="2"/>
    </font>
    <font>
      <sz val="10"/>
      <name val="Arial"/>
      <family val="2"/>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4506668294322"/>
        <bgColor indexed="64"/>
      </patternFill>
    </fill>
    <fill>
      <patternFill patternType="solid">
        <fgColor theme="9"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0000"/>
        <bgColor indexed="64"/>
      </patternFill>
    </fill>
  </fills>
  <borders count="51">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medium">
        <color auto="1"/>
      </bottom>
      <diagonal/>
    </border>
    <border>
      <left style="medium">
        <color auto="1"/>
      </left>
      <right/>
      <top/>
      <bottom style="medium">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thin">
        <color auto="1"/>
      </top>
      <bottom/>
      <diagonal/>
    </border>
  </borders>
  <cellStyleXfs count="9">
    <xf numFmtId="0" fontId="0" fillId="0" borderId="0"/>
    <xf numFmtId="164" fontId="48" fillId="0" borderId="0" applyFill="0" applyBorder="0" applyAlignment="0" applyProtection="0"/>
    <xf numFmtId="43" fontId="1" fillId="0" borderId="0" applyFont="0" applyFill="0" applyBorder="0" applyAlignment="0" applyProtection="0"/>
    <xf numFmtId="43" fontId="48" fillId="0" borderId="0" applyFont="0" applyFill="0" applyBorder="0" applyAlignment="0" applyProtection="0"/>
    <xf numFmtId="0" fontId="1" fillId="0" borderId="0"/>
    <xf numFmtId="0" fontId="1" fillId="0" borderId="0"/>
    <xf numFmtId="0" fontId="15" fillId="0" borderId="0"/>
    <xf numFmtId="0" fontId="48" fillId="0" borderId="0"/>
    <xf numFmtId="0" fontId="15" fillId="0" borderId="0"/>
  </cellStyleXfs>
  <cellXfs count="756">
    <xf numFmtId="0" fontId="0" fillId="0" borderId="0" xfId="0"/>
    <xf numFmtId="0" fontId="1" fillId="0" borderId="0" xfId="4"/>
    <xf numFmtId="0" fontId="1" fillId="0" borderId="0" xfId="4" applyAlignment="1">
      <alignment wrapText="1"/>
    </xf>
    <xf numFmtId="0" fontId="1" fillId="0" borderId="0" xfId="4" applyAlignment="1">
      <alignment horizontal="left" wrapText="1"/>
    </xf>
    <xf numFmtId="0" fontId="1" fillId="0" borderId="0" xfId="4" applyAlignment="1">
      <alignment horizontal="left"/>
    </xf>
    <xf numFmtId="0" fontId="0" fillId="0" borderId="0" xfId="4" applyFont="1" applyAlignment="1">
      <alignment vertical="center"/>
    </xf>
    <xf numFmtId="0" fontId="0" fillId="0" borderId="0" xfId="4" applyFont="1" applyAlignment="1">
      <alignment vertical="center" wrapText="1"/>
    </xf>
    <xf numFmtId="0" fontId="0" fillId="2" borderId="6" xfId="4" applyFont="1" applyFill="1" applyBorder="1" applyAlignment="1">
      <alignment horizontal="center" vertical="center" wrapText="1"/>
    </xf>
    <xf numFmtId="0" fontId="0" fillId="3" borderId="5" xfId="4" applyFont="1" applyFill="1" applyBorder="1" applyAlignment="1">
      <alignment horizontal="center" vertical="center" wrapText="1"/>
    </xf>
    <xf numFmtId="0" fontId="4" fillId="0" borderId="6" xfId="5" applyFont="1" applyBorder="1" applyAlignment="1">
      <alignment horizontal="left" vertical="center" wrapText="1"/>
    </xf>
    <xf numFmtId="0" fontId="4" fillId="0" borderId="6" xfId="6" applyFont="1" applyBorder="1" applyAlignment="1">
      <alignment horizontal="left" vertical="center" wrapText="1"/>
    </xf>
    <xf numFmtId="0" fontId="0" fillId="3" borderId="6" xfId="5" applyFont="1" applyFill="1" applyBorder="1" applyAlignment="1">
      <alignment horizontal="left" vertical="center" wrapText="1"/>
    </xf>
    <xf numFmtId="0" fontId="0" fillId="0" borderId="6" xfId="5" applyFont="1" applyBorder="1" applyAlignment="1">
      <alignment horizontal="left" vertical="center" wrapText="1"/>
    </xf>
    <xf numFmtId="165" fontId="48" fillId="3" borderId="6" xfId="1" applyNumberFormat="1" applyFill="1" applyBorder="1" applyAlignment="1">
      <alignment horizontal="center" vertical="center" wrapText="1"/>
    </xf>
    <xf numFmtId="0" fontId="3" fillId="2" borderId="9" xfId="4" applyFont="1" applyFill="1" applyBorder="1" applyAlignment="1">
      <alignment horizontal="center" vertical="center"/>
    </xf>
    <xf numFmtId="0" fontId="3" fillId="2" borderId="9" xfId="4" applyFont="1" applyFill="1" applyBorder="1" applyAlignment="1">
      <alignment horizontal="left" vertical="center"/>
    </xf>
    <xf numFmtId="0" fontId="3" fillId="2" borderId="1" xfId="4" applyFont="1" applyFill="1" applyBorder="1" applyAlignment="1">
      <alignment horizontal="center" vertical="center"/>
    </xf>
    <xf numFmtId="3" fontId="3" fillId="2" borderId="9" xfId="4" applyNumberFormat="1" applyFont="1" applyFill="1" applyBorder="1" applyAlignment="1">
      <alignment horizontal="center" vertical="center" wrapText="1"/>
    </xf>
    <xf numFmtId="165" fontId="3" fillId="2" borderId="9" xfId="4" applyNumberFormat="1" applyFont="1" applyFill="1" applyBorder="1" applyAlignment="1">
      <alignment horizontal="center" vertical="center" wrapText="1"/>
    </xf>
    <xf numFmtId="15" fontId="3" fillId="0" borderId="0" xfId="4" applyNumberFormat="1" applyFont="1" applyAlignment="1">
      <alignment vertical="center"/>
    </xf>
    <xf numFmtId="165" fontId="0" fillId="0" borderId="6" xfId="2" applyNumberFormat="1" applyFont="1" applyFill="1" applyBorder="1" applyAlignment="1">
      <alignment horizontal="center" vertical="center" wrapText="1"/>
    </xf>
    <xf numFmtId="0" fontId="0" fillId="3" borderId="6" xfId="4" applyFont="1" applyFill="1" applyBorder="1" applyAlignment="1">
      <alignment horizontal="center" vertical="center" wrapText="1"/>
    </xf>
    <xf numFmtId="165" fontId="0" fillId="3" borderId="14" xfId="4" applyNumberFormat="1" applyFont="1" applyFill="1" applyBorder="1" applyAlignment="1">
      <alignment horizontal="center" vertical="center" wrapText="1"/>
    </xf>
    <xf numFmtId="0" fontId="0" fillId="3" borderId="0" xfId="4" applyFont="1" applyFill="1"/>
    <xf numFmtId="165" fontId="0" fillId="3" borderId="6" xfId="2" applyNumberFormat="1" applyFont="1" applyFill="1" applyBorder="1" applyAlignment="1">
      <alignment horizontal="center" vertical="center" wrapText="1"/>
    </xf>
    <xf numFmtId="0" fontId="0" fillId="3" borderId="14" xfId="4" applyFont="1" applyFill="1" applyBorder="1" applyAlignment="1">
      <alignment horizontal="center" vertical="center" wrapText="1"/>
    </xf>
    <xf numFmtId="0" fontId="5" fillId="3" borderId="14" xfId="4" applyFont="1" applyFill="1" applyBorder="1" applyAlignment="1">
      <alignment horizontal="center" vertical="center" wrapText="1"/>
    </xf>
    <xf numFmtId="0" fontId="3" fillId="2" borderId="9" xfId="4" applyFont="1" applyFill="1" applyBorder="1" applyAlignment="1">
      <alignment vertical="center"/>
    </xf>
    <xf numFmtId="0" fontId="3" fillId="2" borderId="15" xfId="4" applyFont="1" applyFill="1" applyBorder="1" applyAlignment="1">
      <alignment vertical="center"/>
    </xf>
    <xf numFmtId="166" fontId="48" fillId="0" borderId="0" xfId="1" applyNumberFormat="1"/>
    <xf numFmtId="3" fontId="1" fillId="0" borderId="0" xfId="4" applyNumberFormat="1"/>
    <xf numFmtId="0" fontId="2" fillId="0" borderId="0" xfId="0" applyFont="1" applyAlignment="1">
      <alignment vertical="center"/>
    </xf>
    <xf numFmtId="0" fontId="0" fillId="0" borderId="0" xfId="0" applyAlignment="1">
      <alignment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167" fontId="6" fillId="0" borderId="0" xfId="0" applyNumberFormat="1" applyFont="1" applyAlignment="1">
      <alignment horizontal="center" vertical="center"/>
    </xf>
    <xf numFmtId="0" fontId="9" fillId="0" borderId="0" xfId="0" applyFont="1" applyAlignment="1">
      <alignment vertical="center"/>
    </xf>
    <xf numFmtId="0" fontId="0" fillId="0" borderId="0" xfId="0" applyAlignment="1">
      <alignment vertical="center"/>
    </xf>
    <xf numFmtId="0" fontId="0" fillId="0" borderId="17" xfId="0" applyBorder="1" applyAlignment="1">
      <alignment horizontal="center" vertical="center"/>
    </xf>
    <xf numFmtId="0" fontId="2" fillId="0" borderId="0" xfId="0" applyFont="1" applyAlignment="1">
      <alignment horizontal="center" vertical="center"/>
    </xf>
    <xf numFmtId="0" fontId="11" fillId="0" borderId="17" xfId="0" applyFont="1" applyBorder="1" applyAlignment="1">
      <alignment horizontal="left" vertical="center" wrapText="1"/>
    </xf>
    <xf numFmtId="0" fontId="10"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167" fontId="6" fillId="0" borderId="0" xfId="0" applyNumberFormat="1" applyFont="1" applyAlignment="1">
      <alignment horizontal="right" vertical="center"/>
    </xf>
    <xf numFmtId="0" fontId="10" fillId="5" borderId="6"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6" fillId="5" borderId="6" xfId="0" applyFont="1" applyFill="1" applyBorder="1" applyAlignment="1">
      <alignment horizontal="center" vertical="center" wrapText="1"/>
    </xf>
    <xf numFmtId="167" fontId="6" fillId="5" borderId="6" xfId="0" applyNumberFormat="1" applyFont="1" applyFill="1" applyBorder="1" applyAlignment="1">
      <alignment horizontal="center" vertical="center" wrapText="1"/>
    </xf>
    <xf numFmtId="168" fontId="2" fillId="3" borderId="6"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6" xfId="0" applyFont="1" applyFill="1" applyBorder="1" applyAlignment="1">
      <alignment horizontal="left" vertical="center" wrapText="1"/>
    </xf>
    <xf numFmtId="0" fontId="12" fillId="3" borderId="6" xfId="0" applyFont="1" applyFill="1" applyBorder="1" applyAlignment="1">
      <alignment horizontal="center" vertical="center" wrapText="1"/>
    </xf>
    <xf numFmtId="0" fontId="13" fillId="3" borderId="6" xfId="0" applyFont="1" applyFill="1" applyBorder="1" applyAlignment="1">
      <alignment horizontal="center" vertical="center" wrapText="1"/>
    </xf>
    <xf numFmtId="168" fontId="12" fillId="3" borderId="6"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14" fillId="0" borderId="6" xfId="0" applyFont="1" applyBorder="1" applyAlignment="1">
      <alignment horizontal="left" vertical="center" wrapText="1"/>
    </xf>
    <xf numFmtId="0" fontId="2" fillId="3" borderId="23"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7" xfId="0" applyFont="1" applyFill="1" applyBorder="1" applyAlignment="1">
      <alignment horizontal="left" vertical="center" wrapText="1"/>
    </xf>
    <xf numFmtId="0" fontId="0" fillId="3" borderId="7" xfId="0" applyFill="1" applyBorder="1" applyAlignment="1">
      <alignment horizontal="center" vertical="center" wrapText="1"/>
    </xf>
    <xf numFmtId="0" fontId="13" fillId="3" borderId="7" xfId="0" applyFont="1" applyFill="1" applyBorder="1" applyAlignment="1">
      <alignment horizontal="center" vertical="center" wrapText="1"/>
    </xf>
    <xf numFmtId="0" fontId="0" fillId="3" borderId="6" xfId="0" applyFill="1" applyBorder="1" applyAlignment="1">
      <alignment horizontal="center" vertical="center" wrapText="1"/>
    </xf>
    <xf numFmtId="0" fontId="2" fillId="3" borderId="7"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0" borderId="6" xfId="0" applyFont="1" applyBorder="1" applyAlignment="1">
      <alignment horizontal="left" vertical="center" wrapText="1"/>
    </xf>
    <xf numFmtId="0" fontId="7" fillId="7" borderId="0" xfId="0" applyFont="1" applyFill="1" applyAlignment="1">
      <alignment horizontal="center" vertical="center" wrapText="1"/>
    </xf>
    <xf numFmtId="0" fontId="7" fillId="7" borderId="22" xfId="0" applyFont="1" applyFill="1" applyBorder="1" applyAlignment="1">
      <alignment horizontal="center" vertical="center" wrapText="1"/>
    </xf>
    <xf numFmtId="0" fontId="6" fillId="7" borderId="26" xfId="0" applyFont="1" applyFill="1" applyBorder="1" applyAlignment="1">
      <alignment horizontal="center" vertical="center" wrapText="1"/>
    </xf>
    <xf numFmtId="164" fontId="6" fillId="7" borderId="23" xfId="1" applyFont="1" applyFill="1" applyBorder="1" applyAlignment="1">
      <alignment horizontal="center" vertical="center" wrapText="1"/>
    </xf>
    <xf numFmtId="167" fontId="6" fillId="7" borderId="23" xfId="0" applyNumberFormat="1" applyFont="1" applyFill="1" applyBorder="1" applyAlignment="1">
      <alignment horizontal="center" vertical="center" wrapText="1"/>
    </xf>
    <xf numFmtId="0" fontId="2" fillId="6" borderId="6" xfId="0" applyFont="1" applyFill="1" applyBorder="1" applyAlignment="1">
      <alignment horizontal="center" vertical="center" wrapText="1"/>
    </xf>
    <xf numFmtId="0" fontId="7" fillId="0" borderId="6" xfId="0" applyFont="1" applyBorder="1" applyAlignment="1">
      <alignment horizontal="left" vertical="center" wrapText="1" readingOrder="2"/>
    </xf>
    <xf numFmtId="0" fontId="12" fillId="0" borderId="23" xfId="0" applyFont="1" applyBorder="1" applyAlignment="1">
      <alignment horizontal="center" vertical="center" wrapText="1"/>
    </xf>
    <xf numFmtId="1" fontId="15" fillId="0" borderId="6" xfId="0" applyNumberFormat="1" applyFont="1" applyBorder="1" applyAlignment="1">
      <alignment horizontal="center" vertical="center"/>
    </xf>
    <xf numFmtId="2" fontId="12" fillId="0" borderId="6" xfId="0" applyNumberFormat="1" applyFont="1" applyBorder="1" applyAlignment="1">
      <alignment horizontal="center" vertical="center" wrapText="1"/>
    </xf>
    <xf numFmtId="169" fontId="12" fillId="0" borderId="6" xfId="0" applyNumberFormat="1" applyFont="1" applyBorder="1" applyAlignment="1">
      <alignment horizontal="center" vertical="center" wrapText="1"/>
    </xf>
    <xf numFmtId="0" fontId="7" fillId="0" borderId="6" xfId="4" applyFont="1" applyBorder="1" applyAlignment="1">
      <alignment horizontal="left" vertical="center" wrapText="1"/>
    </xf>
    <xf numFmtId="0" fontId="7" fillId="3" borderId="6" xfId="0" applyFont="1" applyFill="1" applyBorder="1" applyAlignment="1">
      <alignment horizontal="left" vertical="center" wrapText="1" readingOrder="2"/>
    </xf>
    <xf numFmtId="1" fontId="15" fillId="3" borderId="6" xfId="0" applyNumberFormat="1" applyFont="1" applyFill="1" applyBorder="1" applyAlignment="1">
      <alignment horizontal="center" vertical="center"/>
    </xf>
    <xf numFmtId="0" fontId="14" fillId="0" borderId="6" xfId="5" applyFont="1" applyBorder="1" applyAlignment="1">
      <alignment horizontal="left" vertical="center" wrapText="1" readingOrder="2"/>
    </xf>
    <xf numFmtId="0" fontId="12" fillId="0" borderId="6" xfId="0" applyFont="1" applyBorder="1" applyAlignment="1">
      <alignment horizontal="center" vertical="center"/>
    </xf>
    <xf numFmtId="0" fontId="15" fillId="0" borderId="6" xfId="0" applyFont="1" applyBorder="1" applyAlignment="1">
      <alignment horizontal="center" vertical="center" wrapText="1"/>
    </xf>
    <xf numFmtId="0" fontId="7" fillId="0" borderId="27" xfId="4" applyFont="1" applyBorder="1" applyAlignment="1">
      <alignment horizontal="left" vertical="center" wrapText="1" readingOrder="2"/>
    </xf>
    <xf numFmtId="0" fontId="16" fillId="0" borderId="6" xfId="4" applyFont="1" applyBorder="1" applyAlignment="1">
      <alignment horizontal="center" vertical="center"/>
    </xf>
    <xf numFmtId="0" fontId="7" fillId="0" borderId="27" xfId="0" applyFont="1" applyBorder="1" applyAlignment="1">
      <alignment horizontal="left" vertical="center" wrapText="1" readingOrder="2"/>
    </xf>
    <xf numFmtId="0" fontId="7" fillId="0" borderId="0" xfId="0" applyFont="1" applyAlignment="1">
      <alignment horizontal="left" vertical="center" wrapText="1" readingOrder="1"/>
    </xf>
    <xf numFmtId="0" fontId="12" fillId="0" borderId="6" xfId="0" applyFont="1" applyBorder="1" applyAlignment="1">
      <alignment horizontal="center" vertical="center" wrapText="1"/>
    </xf>
    <xf numFmtId="0" fontId="7" fillId="0" borderId="27" xfId="0" applyFont="1" applyBorder="1" applyAlignment="1">
      <alignment horizontal="left" vertical="center" wrapText="1"/>
    </xf>
    <xf numFmtId="0" fontId="7" fillId="3" borderId="6" xfId="5" applyFont="1" applyFill="1" applyBorder="1" applyAlignment="1">
      <alignment horizontal="left" vertical="center" wrapText="1"/>
    </xf>
    <xf numFmtId="0" fontId="14" fillId="3" borderId="6" xfId="5" applyFont="1" applyFill="1" applyBorder="1" applyAlignment="1">
      <alignment horizontal="center" vertical="center"/>
    </xf>
    <xf numFmtId="0" fontId="15" fillId="3" borderId="6" xfId="0" applyFont="1" applyFill="1" applyBorder="1" applyAlignment="1">
      <alignment horizontal="center" vertical="center" wrapText="1"/>
    </xf>
    <xf numFmtId="0" fontId="13" fillId="0" borderId="6" xfId="0" applyFont="1" applyBorder="1" applyAlignment="1">
      <alignment horizontal="center" vertical="center" wrapText="1"/>
    </xf>
    <xf numFmtId="164" fontId="6" fillId="7" borderId="6" xfId="1" applyFont="1" applyFill="1" applyBorder="1" applyAlignment="1">
      <alignment horizontal="center" vertical="center" wrapText="1"/>
    </xf>
    <xf numFmtId="167" fontId="6" fillId="7" borderId="6" xfId="0" applyNumberFormat="1" applyFont="1" applyFill="1" applyBorder="1" applyAlignment="1">
      <alignment horizontal="center" vertical="center" wrapText="1"/>
    </xf>
    <xf numFmtId="164" fontId="6" fillId="2" borderId="27" xfId="1" applyFont="1" applyFill="1" applyBorder="1" applyAlignment="1">
      <alignment horizontal="center" vertical="center" wrapText="1"/>
    </xf>
    <xf numFmtId="167" fontId="6" fillId="2" borderId="6" xfId="1" applyNumberFormat="1" applyFont="1" applyFill="1" applyBorder="1" applyAlignment="1">
      <alignment horizontal="center" vertical="center"/>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167" fontId="10" fillId="0" borderId="0" xfId="0" applyNumberFormat="1" applyFont="1" applyAlignment="1">
      <alignment horizontal="right" vertical="center"/>
    </xf>
    <xf numFmtId="167" fontId="10" fillId="5" borderId="6" xfId="0" applyNumberFormat="1" applyFont="1" applyFill="1" applyBorder="1" applyAlignment="1">
      <alignment horizontal="center" vertical="center" wrapText="1"/>
    </xf>
    <xf numFmtId="0" fontId="2" fillId="3" borderId="6" xfId="0" applyFont="1" applyFill="1" applyBorder="1" applyAlignment="1">
      <alignment horizontal="left" vertical="center" wrapText="1"/>
    </xf>
    <xf numFmtId="0" fontId="7" fillId="3" borderId="6" xfId="0" applyFont="1" applyFill="1" applyBorder="1" applyAlignment="1">
      <alignment horizontal="left" vertical="top" wrapText="1"/>
    </xf>
    <xf numFmtId="0" fontId="11" fillId="3" borderId="6" xfId="0" applyFont="1" applyFill="1" applyBorder="1" applyAlignment="1">
      <alignment horizontal="center" vertical="center" wrapText="1"/>
    </xf>
    <xf numFmtId="0" fontId="10" fillId="3" borderId="6" xfId="0" applyFont="1" applyFill="1" applyBorder="1" applyAlignment="1">
      <alignment horizontal="center" vertical="center" wrapText="1"/>
    </xf>
    <xf numFmtId="168" fontId="11" fillId="3" borderId="6" xfId="0" applyNumberFormat="1" applyFont="1" applyFill="1" applyBorder="1" applyAlignment="1">
      <alignment horizontal="center" vertical="center" wrapText="1"/>
    </xf>
    <xf numFmtId="0" fontId="14"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 fillId="3" borderId="6" xfId="0" applyFont="1" applyFill="1" applyBorder="1" applyAlignment="1">
      <alignment vertical="center" wrapText="1"/>
    </xf>
    <xf numFmtId="0" fontId="17" fillId="0" borderId="6" xfId="0" applyFont="1" applyBorder="1" applyAlignment="1">
      <alignment horizontal="left" vertical="center" wrapText="1"/>
    </xf>
    <xf numFmtId="0" fontId="18"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7" fillId="0" borderId="24" xfId="0" applyFont="1" applyBorder="1" applyAlignment="1">
      <alignment horizontal="left" vertical="center" wrapText="1"/>
    </xf>
    <xf numFmtId="0" fontId="18" fillId="3" borderId="23" xfId="0" applyFont="1" applyFill="1" applyBorder="1" applyAlignment="1">
      <alignment horizontal="center" vertical="center" wrapText="1"/>
    </xf>
    <xf numFmtId="0" fontId="17" fillId="0" borderId="23" xfId="0" applyFont="1" applyBorder="1" applyAlignment="1">
      <alignment horizontal="left" vertical="center" wrapText="1"/>
    </xf>
    <xf numFmtId="0" fontId="18" fillId="3" borderId="0" xfId="0" applyFont="1" applyFill="1" applyAlignment="1">
      <alignment horizontal="center" vertical="center" wrapText="1"/>
    </xf>
    <xf numFmtId="0" fontId="19" fillId="3" borderId="2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1" fillId="0" borderId="6" xfId="0" applyFont="1" applyBorder="1" applyAlignment="1">
      <alignment horizontal="center" vertical="center" wrapText="1"/>
    </xf>
    <xf numFmtId="0" fontId="10" fillId="0" borderId="28" xfId="0" applyFont="1" applyBorder="1" applyAlignment="1">
      <alignment vertical="center"/>
    </xf>
    <xf numFmtId="0" fontId="10" fillId="0" borderId="29" xfId="0" applyFont="1" applyBorder="1" applyAlignment="1">
      <alignment vertical="center"/>
    </xf>
    <xf numFmtId="0" fontId="10" fillId="0" borderId="29" xfId="0" applyFont="1" applyBorder="1" applyAlignment="1">
      <alignment horizontal="center" vertical="center"/>
    </xf>
    <xf numFmtId="0" fontId="10" fillId="0" borderId="6" xfId="0" applyFont="1" applyBorder="1" applyAlignment="1">
      <alignment vertical="center" wrapText="1"/>
    </xf>
    <xf numFmtId="0" fontId="10" fillId="7" borderId="23" xfId="0" applyFont="1" applyFill="1" applyBorder="1" applyAlignment="1">
      <alignment vertical="center" wrapText="1"/>
    </xf>
    <xf numFmtId="0" fontId="16" fillId="0" borderId="6" xfId="0" applyFont="1" applyBorder="1" applyAlignment="1">
      <alignment horizontal="center" vertical="center"/>
    </xf>
    <xf numFmtId="0" fontId="12" fillId="7" borderId="6" xfId="0" applyFont="1" applyFill="1" applyBorder="1" applyAlignment="1">
      <alignment vertical="center" wrapText="1"/>
    </xf>
    <xf numFmtId="170" fontId="20" fillId="2" borderId="6" xfId="0" applyNumberFormat="1" applyFont="1" applyFill="1" applyBorder="1" applyAlignment="1">
      <alignment vertical="center" wrapText="1"/>
    </xf>
    <xf numFmtId="1" fontId="0" fillId="0" borderId="0" xfId="0" applyNumberFormat="1" applyAlignment="1">
      <alignment vertical="center"/>
    </xf>
    <xf numFmtId="0" fontId="21" fillId="3" borderId="6"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9" fillId="3" borderId="23" xfId="0" applyFont="1" applyFill="1" applyBorder="1" applyAlignment="1">
      <alignment horizontal="left" vertical="center" wrapText="1"/>
    </xf>
    <xf numFmtId="164" fontId="10" fillId="7" borderId="6" xfId="1" applyFont="1" applyFill="1" applyBorder="1" applyAlignment="1">
      <alignment horizontal="center" vertical="center" wrapText="1"/>
    </xf>
    <xf numFmtId="167" fontId="10" fillId="7" borderId="6" xfId="0" applyNumberFormat="1" applyFont="1" applyFill="1" applyBorder="1" applyAlignment="1">
      <alignment horizontal="center" vertical="center" wrapText="1"/>
    </xf>
    <xf numFmtId="164" fontId="10" fillId="2" borderId="27" xfId="1" applyFont="1" applyFill="1" applyBorder="1" applyAlignment="1">
      <alignment horizontal="center" vertical="center" wrapText="1"/>
    </xf>
    <xf numFmtId="167" fontId="10" fillId="2" borderId="6" xfId="1" applyNumberFormat="1" applyFont="1" applyFill="1" applyBorder="1" applyAlignment="1">
      <alignment horizontal="center" vertical="center"/>
    </xf>
    <xf numFmtId="0" fontId="10" fillId="0" borderId="17" xfId="0" applyFont="1" applyBorder="1" applyAlignment="1">
      <alignment horizontal="left" vertical="center" wrapText="1"/>
    </xf>
    <xf numFmtId="0" fontId="10" fillId="0" borderId="0" xfId="0" applyFont="1" applyAlignment="1">
      <alignment horizontal="left" vertical="center" wrapText="1"/>
    </xf>
    <xf numFmtId="0" fontId="7" fillId="0" borderId="0" xfId="0" applyFont="1" applyAlignment="1">
      <alignment horizontal="right" vertical="center"/>
    </xf>
    <xf numFmtId="0" fontId="10" fillId="5" borderId="6" xfId="0" applyFont="1" applyFill="1" applyBorder="1" applyAlignment="1">
      <alignment horizontal="center" vertical="top" wrapText="1"/>
    </xf>
    <xf numFmtId="0" fontId="7" fillId="5" borderId="6" xfId="0" applyFont="1" applyFill="1" applyBorder="1" applyAlignment="1">
      <alignment horizontal="center" vertical="center" wrapText="1"/>
    </xf>
    <xf numFmtId="0" fontId="6" fillId="3" borderId="6" xfId="0" applyFont="1" applyFill="1" applyBorder="1" applyAlignment="1">
      <alignment horizontal="center" vertical="top" wrapText="1"/>
    </xf>
    <xf numFmtId="0" fontId="7" fillId="3" borderId="6" xfId="0" applyFont="1" applyFill="1" applyBorder="1" applyAlignment="1">
      <alignment horizontal="center" vertical="top" wrapText="1"/>
    </xf>
    <xf numFmtId="0" fontId="6" fillId="3" borderId="6" xfId="0" applyFont="1" applyFill="1" applyBorder="1" applyAlignment="1">
      <alignment horizontal="center" vertical="center" wrapText="1"/>
    </xf>
    <xf numFmtId="168" fontId="7" fillId="3" borderId="6" xfId="0" applyNumberFormat="1" applyFont="1" applyFill="1" applyBorder="1" applyAlignment="1">
      <alignment horizontal="center" vertical="center" wrapText="1"/>
    </xf>
    <xf numFmtId="0" fontId="7" fillId="0" borderId="6" xfId="5" applyFont="1" applyBorder="1" applyAlignment="1">
      <alignment horizontal="center" vertical="center" wrapText="1"/>
    </xf>
    <xf numFmtId="170" fontId="7" fillId="3" borderId="6" xfId="0" applyNumberFormat="1" applyFont="1" applyFill="1" applyBorder="1" applyAlignment="1">
      <alignment horizontal="center" vertical="center" wrapText="1"/>
    </xf>
    <xf numFmtId="0" fontId="6" fillId="3" borderId="6" xfId="5" applyFont="1" applyFill="1" applyBorder="1" applyAlignment="1">
      <alignment horizontal="center" vertical="center" wrapText="1"/>
    </xf>
    <xf numFmtId="0" fontId="6" fillId="0" borderId="6" xfId="5" applyFont="1" applyBorder="1" applyAlignment="1">
      <alignment horizontal="center" vertical="center" wrapText="1"/>
    </xf>
    <xf numFmtId="0" fontId="6" fillId="3" borderId="24" xfId="0" applyFont="1" applyFill="1" applyBorder="1" applyAlignment="1">
      <alignment horizontal="center" vertical="top" wrapText="1"/>
    </xf>
    <xf numFmtId="0" fontId="7" fillId="7" borderId="32" xfId="5" applyFont="1" applyFill="1" applyBorder="1" applyAlignment="1">
      <alignment horizontal="center" vertical="center" wrapText="1"/>
    </xf>
    <xf numFmtId="170" fontId="7" fillId="7" borderId="32" xfId="0" applyNumberFormat="1" applyFont="1" applyFill="1" applyBorder="1" applyAlignment="1">
      <alignment horizontal="center" vertical="center" wrapText="1"/>
    </xf>
    <xf numFmtId="0" fontId="3" fillId="0" borderId="6" xfId="0" applyFont="1" applyBorder="1" applyAlignment="1">
      <alignment horizontal="center" vertical="top" wrapText="1"/>
    </xf>
    <xf numFmtId="0" fontId="6" fillId="0" borderId="6" xfId="0" applyFont="1" applyBorder="1" applyAlignment="1">
      <alignment horizontal="center" vertical="top" wrapText="1"/>
    </xf>
    <xf numFmtId="0" fontId="6" fillId="0" borderId="6" xfId="0" applyFont="1" applyBorder="1" applyAlignment="1">
      <alignment horizontal="center" vertical="center" wrapText="1"/>
    </xf>
    <xf numFmtId="0" fontId="3" fillId="0" borderId="23" xfId="0" applyFont="1" applyBorder="1" applyAlignment="1">
      <alignment horizontal="center" vertical="top" wrapText="1"/>
    </xf>
    <xf numFmtId="0" fontId="6" fillId="0" borderId="23" xfId="0" applyFont="1" applyBorder="1" applyAlignment="1">
      <alignment horizontal="center" vertical="top" wrapText="1"/>
    </xf>
    <xf numFmtId="0" fontId="6" fillId="0" borderId="6" xfId="0" applyFont="1" applyBorder="1" applyAlignment="1">
      <alignment horizontal="center" vertical="center"/>
    </xf>
    <xf numFmtId="0" fontId="6" fillId="3" borderId="6" xfId="0" applyFont="1" applyFill="1" applyBorder="1" applyAlignment="1">
      <alignment horizontal="center" vertical="center"/>
    </xf>
    <xf numFmtId="0" fontId="22" fillId="0" borderId="6" xfId="0" applyFont="1" applyBorder="1" applyAlignment="1">
      <alignment horizontal="center" vertical="center" wrapText="1"/>
    </xf>
    <xf numFmtId="0" fontId="23" fillId="3" borderId="6" xfId="4" applyFont="1" applyFill="1" applyBorder="1" applyAlignment="1">
      <alignment horizontal="center" vertical="center"/>
    </xf>
    <xf numFmtId="0" fontId="23" fillId="0" borderId="6" xfId="4" applyFont="1" applyBorder="1" applyAlignment="1">
      <alignment horizontal="center" vertical="center"/>
    </xf>
    <xf numFmtId="0" fontId="6" fillId="0" borderId="6" xfId="0" applyFont="1" applyBorder="1" applyAlignment="1">
      <alignment horizontal="center" vertical="center" wrapText="1" readingOrder="1"/>
    </xf>
    <xf numFmtId="0" fontId="6" fillId="0" borderId="23" xfId="0" applyFont="1" applyBorder="1" applyAlignment="1">
      <alignment horizontal="center" vertical="center" wrapText="1"/>
    </xf>
    <xf numFmtId="0" fontId="7" fillId="7" borderId="26" xfId="0" applyFont="1" applyFill="1" applyBorder="1" applyAlignment="1">
      <alignment horizontal="center" vertical="center" wrapText="1"/>
    </xf>
    <xf numFmtId="170" fontId="7" fillId="7" borderId="23" xfId="0" applyNumberFormat="1" applyFont="1" applyFill="1" applyBorder="1" applyAlignment="1">
      <alignment horizontal="center" vertical="center" wrapText="1"/>
    </xf>
    <xf numFmtId="0" fontId="7" fillId="0" borderId="6" xfId="0" applyFont="1" applyBorder="1" applyAlignment="1">
      <alignment horizontal="center" vertical="center" wrapText="1" readingOrder="2"/>
    </xf>
    <xf numFmtId="1" fontId="14" fillId="0" borderId="6" xfId="0" applyNumberFormat="1" applyFont="1" applyBorder="1" applyAlignment="1">
      <alignment horizontal="center" vertical="center"/>
    </xf>
    <xf numFmtId="0" fontId="7" fillId="0" borderId="6" xfId="4" applyFont="1" applyBorder="1" applyAlignment="1">
      <alignment horizontal="center" vertical="center" wrapText="1"/>
    </xf>
    <xf numFmtId="0" fontId="7" fillId="3" borderId="6" xfId="0" applyFont="1" applyFill="1" applyBorder="1" applyAlignment="1">
      <alignment horizontal="center" vertical="center" wrapText="1" readingOrder="2"/>
    </xf>
    <xf numFmtId="0" fontId="7" fillId="7" borderId="6" xfId="0" applyFont="1" applyFill="1" applyBorder="1" applyAlignment="1">
      <alignment horizontal="center" vertical="center" wrapText="1"/>
    </xf>
    <xf numFmtId="170" fontId="7" fillId="7" borderId="6" xfId="0" applyNumberFormat="1" applyFont="1" applyFill="1" applyBorder="1" applyAlignment="1">
      <alignment horizontal="center" vertical="center" wrapText="1"/>
    </xf>
    <xf numFmtId="1" fontId="7" fillId="2" borderId="33" xfId="0" applyNumberFormat="1" applyFont="1" applyFill="1" applyBorder="1" applyAlignment="1">
      <alignment horizontal="center" vertical="center" wrapText="1"/>
    </xf>
    <xf numFmtId="170" fontId="7" fillId="2" borderId="33" xfId="0" applyNumberFormat="1" applyFont="1" applyFill="1" applyBorder="1" applyAlignment="1">
      <alignment horizontal="center" vertical="center" wrapText="1"/>
    </xf>
    <xf numFmtId="0" fontId="12" fillId="0" borderId="0" xfId="0" applyFont="1" applyAlignment="1">
      <alignment horizontal="center" vertical="center"/>
    </xf>
    <xf numFmtId="0" fontId="10" fillId="0" borderId="17"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29" xfId="0" applyFont="1" applyBorder="1" applyAlignment="1">
      <alignment horizontal="right" vertical="center"/>
    </xf>
    <xf numFmtId="0" fontId="6" fillId="3" borderId="23" xfId="0" applyFont="1" applyFill="1" applyBorder="1" applyAlignment="1">
      <alignment horizontal="center" vertical="center" wrapText="1"/>
    </xf>
    <xf numFmtId="0" fontId="6" fillId="7" borderId="34" xfId="0" applyFont="1" applyFill="1" applyBorder="1" applyAlignment="1">
      <alignment vertical="center" wrapText="1"/>
    </xf>
    <xf numFmtId="0" fontId="3" fillId="0" borderId="6" xfId="0" applyFont="1" applyBorder="1" applyAlignment="1">
      <alignment horizontal="center" vertical="center" wrapText="1"/>
    </xf>
    <xf numFmtId="0" fontId="0" fillId="3" borderId="6" xfId="0" applyFill="1" applyBorder="1" applyAlignment="1">
      <alignment vertical="center" wrapText="1"/>
    </xf>
    <xf numFmtId="0" fontId="0" fillId="3" borderId="23" xfId="0" applyFill="1" applyBorder="1" applyAlignment="1">
      <alignment vertical="center" wrapText="1"/>
    </xf>
    <xf numFmtId="170" fontId="24" fillId="7" borderId="23" xfId="0" applyNumberFormat="1" applyFont="1" applyFill="1" applyBorder="1" applyAlignment="1">
      <alignment vertical="center" wrapText="1"/>
    </xf>
    <xf numFmtId="170" fontId="24" fillId="3" borderId="6" xfId="0" applyNumberFormat="1" applyFont="1" applyFill="1" applyBorder="1" applyAlignment="1">
      <alignment vertical="center" wrapText="1"/>
    </xf>
    <xf numFmtId="170" fontId="24" fillId="7" borderId="6" xfId="0" applyNumberFormat="1" applyFont="1" applyFill="1" applyBorder="1" applyAlignment="1">
      <alignment vertical="center" wrapText="1"/>
    </xf>
    <xf numFmtId="0" fontId="3" fillId="2" borderId="35" xfId="0" applyFont="1" applyFill="1" applyBorder="1" applyAlignment="1">
      <alignment horizontal="center" vertical="center" wrapText="1"/>
    </xf>
    <xf numFmtId="0" fontId="9" fillId="0" borderId="28" xfId="0" applyFont="1" applyBorder="1" applyAlignment="1">
      <alignment vertical="center"/>
    </xf>
    <xf numFmtId="0" fontId="2" fillId="0" borderId="29" xfId="0" applyFont="1" applyBorder="1" applyAlignment="1">
      <alignment vertical="center"/>
    </xf>
    <xf numFmtId="0" fontId="10" fillId="5" borderId="6" xfId="0" applyFont="1" applyFill="1" applyBorder="1" applyAlignment="1">
      <alignment vertical="center" wrapText="1"/>
    </xf>
    <xf numFmtId="0" fontId="3" fillId="0" borderId="23" xfId="0" applyFont="1" applyBorder="1" applyAlignment="1">
      <alignment horizontal="center" vertical="center" wrapText="1"/>
    </xf>
    <xf numFmtId="170" fontId="6" fillId="3" borderId="23" xfId="0" applyNumberFormat="1" applyFont="1" applyFill="1" applyBorder="1" applyAlignment="1">
      <alignment horizontal="center" vertical="center" wrapText="1"/>
    </xf>
    <xf numFmtId="0" fontId="3" fillId="0" borderId="24" xfId="0" applyFont="1" applyBorder="1" applyAlignment="1">
      <alignment horizontal="center" vertical="center" wrapText="1"/>
    </xf>
    <xf numFmtId="1" fontId="6" fillId="3" borderId="6" xfId="0"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6" fillId="0" borderId="7" xfId="0" applyFont="1" applyBorder="1" applyAlignment="1">
      <alignment horizontal="center" vertical="center" wrapText="1"/>
    </xf>
    <xf numFmtId="0" fontId="6" fillId="3" borderId="24" xfId="0" applyFont="1" applyFill="1" applyBorder="1" applyAlignment="1">
      <alignment horizontal="center" vertical="center" wrapText="1"/>
    </xf>
    <xf numFmtId="0" fontId="22" fillId="0" borderId="6" xfId="0" applyFont="1" applyBorder="1" applyAlignment="1">
      <alignment horizontal="center" vertical="top" wrapText="1"/>
    </xf>
    <xf numFmtId="0" fontId="0" fillId="0" borderId="6" xfId="0" applyBorder="1" applyAlignment="1">
      <alignment horizontal="center" vertical="center" wrapText="1"/>
    </xf>
    <xf numFmtId="0" fontId="0" fillId="0" borderId="23" xfId="0" applyBorder="1" applyAlignment="1">
      <alignment horizontal="center" vertical="center" wrapText="1"/>
    </xf>
    <xf numFmtId="170" fontId="6" fillId="7" borderId="23" xfId="0" applyNumberFormat="1" applyFont="1" applyFill="1" applyBorder="1" applyAlignment="1">
      <alignment horizontal="center" vertical="center" wrapText="1"/>
    </xf>
    <xf numFmtId="1" fontId="6" fillId="3" borderId="6" xfId="0" applyNumberFormat="1" applyFont="1" applyFill="1" applyBorder="1" applyAlignment="1">
      <alignment horizontal="left" vertical="center" wrapText="1"/>
    </xf>
    <xf numFmtId="170" fontId="6" fillId="3" borderId="6" xfId="0" applyNumberFormat="1" applyFont="1" applyFill="1" applyBorder="1" applyAlignment="1">
      <alignment horizontal="center" vertical="center" wrapText="1"/>
    </xf>
    <xf numFmtId="0" fontId="6" fillId="3" borderId="6" xfId="0" applyFont="1" applyFill="1" applyBorder="1" applyAlignment="1">
      <alignment horizontal="left" vertical="center" wrapText="1"/>
    </xf>
    <xf numFmtId="1" fontId="6" fillId="2" borderId="33" xfId="0" applyNumberFormat="1" applyFont="1" applyFill="1" applyBorder="1" applyAlignment="1">
      <alignment horizontal="center" vertical="center" wrapText="1"/>
    </xf>
    <xf numFmtId="170" fontId="6" fillId="2" borderId="33" xfId="0" applyNumberFormat="1" applyFont="1" applyFill="1" applyBorder="1" applyAlignment="1">
      <alignment horizontal="center" vertical="center" wrapText="1"/>
    </xf>
    <xf numFmtId="0" fontId="3" fillId="0" borderId="37" xfId="0" applyFont="1" applyBorder="1" applyAlignment="1">
      <alignment vertical="center" wrapText="1"/>
    </xf>
    <xf numFmtId="0" fontId="25" fillId="0" borderId="37" xfId="0" applyFont="1" applyBorder="1" applyAlignment="1">
      <alignment vertical="center" wrapText="1"/>
    </xf>
    <xf numFmtId="0" fontId="3" fillId="5" borderId="6" xfId="0" applyFont="1" applyFill="1" applyBorder="1" applyAlignment="1">
      <alignment horizontal="center" vertical="center" wrapText="1"/>
    </xf>
    <xf numFmtId="0" fontId="3" fillId="5" borderId="6" xfId="0" applyFont="1" applyFill="1" applyBorder="1" applyAlignment="1">
      <alignment vertical="center" wrapText="1"/>
    </xf>
    <xf numFmtId="0" fontId="12" fillId="3" borderId="23" xfId="0" applyFont="1" applyFill="1" applyBorder="1" applyAlignment="1">
      <alignment horizontal="center" vertical="center" wrapText="1"/>
    </xf>
    <xf numFmtId="0" fontId="10" fillId="0" borderId="6" xfId="0" applyFont="1" applyBorder="1" applyAlignment="1">
      <alignment horizontal="center" vertical="center" wrapText="1"/>
    </xf>
    <xf numFmtId="2" fontId="0" fillId="0" borderId="23" xfId="0" applyNumberFormat="1" applyBorder="1" applyAlignment="1">
      <alignment horizontal="center" vertical="center" wrapText="1"/>
    </xf>
    <xf numFmtId="169" fontId="12" fillId="3" borderId="23" xfId="0" applyNumberFormat="1"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0" borderId="7" xfId="0" applyFont="1" applyBorder="1" applyAlignment="1">
      <alignment horizontal="center" vertical="center" wrapText="1"/>
    </xf>
    <xf numFmtId="0" fontId="0" fillId="0" borderId="7" xfId="5" applyFont="1" applyBorder="1" applyAlignment="1">
      <alignment horizontal="center" vertical="center" wrapText="1"/>
    </xf>
    <xf numFmtId="2" fontId="0" fillId="0" borderId="7" xfId="0" applyNumberFormat="1" applyBorder="1" applyAlignment="1">
      <alignment horizontal="center" vertical="center" wrapText="1"/>
    </xf>
    <xf numFmtId="169" fontId="12" fillId="3" borderId="7" xfId="0" applyNumberFormat="1" applyFont="1" applyFill="1" applyBorder="1" applyAlignment="1">
      <alignment horizontal="center" vertical="center" wrapText="1"/>
    </xf>
    <xf numFmtId="0" fontId="10" fillId="0" borderId="23" xfId="0" applyFont="1" applyBorder="1" applyAlignment="1">
      <alignment horizontal="center" vertical="center" wrapText="1"/>
    </xf>
    <xf numFmtId="0" fontId="6" fillId="3" borderId="6" xfId="0" applyFont="1" applyFill="1" applyBorder="1" applyAlignment="1">
      <alignment vertical="center" wrapText="1"/>
    </xf>
    <xf numFmtId="0" fontId="6" fillId="3" borderId="23" xfId="0" applyFont="1" applyFill="1" applyBorder="1" applyAlignment="1">
      <alignment vertical="center" wrapText="1"/>
    </xf>
    <xf numFmtId="170" fontId="26" fillId="3" borderId="6" xfId="0" applyNumberFormat="1" applyFont="1" applyFill="1" applyBorder="1" applyAlignment="1">
      <alignment vertical="center" wrapText="1"/>
    </xf>
    <xf numFmtId="0" fontId="6" fillId="0" borderId="6" xfId="0" applyFont="1" applyBorder="1" applyAlignment="1">
      <alignment horizontal="left" vertical="center" wrapText="1"/>
    </xf>
    <xf numFmtId="2" fontId="0" fillId="0" borderId="6" xfId="0" applyNumberFormat="1" applyBorder="1" applyAlignment="1">
      <alignment horizontal="center" vertical="center" wrapText="1"/>
    </xf>
    <xf numFmtId="169" fontId="12" fillId="3" borderId="6" xfId="0" applyNumberFormat="1"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6" xfId="0" applyFont="1" applyBorder="1" applyAlignment="1">
      <alignment vertical="center" wrapText="1"/>
    </xf>
    <xf numFmtId="0" fontId="6" fillId="0" borderId="23" xfId="0" applyFont="1" applyBorder="1" applyAlignment="1">
      <alignment vertical="center" wrapText="1"/>
    </xf>
    <xf numFmtId="0" fontId="16" fillId="0" borderId="23" xfId="4" applyFont="1" applyBorder="1" applyAlignment="1">
      <alignment horizontal="center" vertical="center"/>
    </xf>
    <xf numFmtId="164" fontId="3" fillId="7" borderId="7" xfId="1" applyFont="1" applyFill="1" applyBorder="1" applyAlignment="1">
      <alignment vertical="center" wrapText="1"/>
    </xf>
    <xf numFmtId="7" fontId="2" fillId="7" borderId="7" xfId="0" applyNumberFormat="1" applyFont="1" applyFill="1" applyBorder="1" applyAlignment="1">
      <alignment vertical="center" wrapText="1"/>
    </xf>
    <xf numFmtId="39" fontId="2" fillId="2" borderId="27" xfId="1" applyNumberFormat="1" applyFont="1" applyFill="1" applyBorder="1" applyAlignment="1">
      <alignment horizontal="center" vertical="center" wrapText="1"/>
    </xf>
    <xf numFmtId="7" fontId="2" fillId="2" borderId="27" xfId="1" applyNumberFormat="1" applyFont="1" applyFill="1" applyBorder="1" applyAlignment="1">
      <alignment horizontal="center" vertical="center" wrapText="1"/>
    </xf>
    <xf numFmtId="0" fontId="10" fillId="8" borderId="0" xfId="0" applyFont="1" applyFill="1" applyAlignment="1">
      <alignment horizontal="left" vertical="center" wrapText="1"/>
    </xf>
    <xf numFmtId="0" fontId="10" fillId="8" borderId="0" xfId="0" applyFont="1" applyFill="1" applyAlignment="1">
      <alignment horizontal="right" vertical="center" readingOrder="2"/>
    </xf>
    <xf numFmtId="0" fontId="10" fillId="0" borderId="0" xfId="0" applyFont="1" applyAlignment="1">
      <alignment horizontal="right" vertical="center" wrapText="1"/>
    </xf>
    <xf numFmtId="0" fontId="2" fillId="5" borderId="6" xfId="0" applyFont="1" applyFill="1" applyBorder="1" applyAlignment="1">
      <alignment horizontal="center" vertical="center" wrapText="1"/>
    </xf>
    <xf numFmtId="171" fontId="3" fillId="0" borderId="6" xfId="0" applyNumberFormat="1" applyFont="1" applyBorder="1" applyAlignment="1">
      <alignment horizontal="center" vertical="center" wrapText="1"/>
    </xf>
    <xf numFmtId="0" fontId="15" fillId="2" borderId="6" xfId="0" applyFont="1" applyFill="1" applyBorder="1" applyAlignment="1">
      <alignment horizontal="center" vertical="center"/>
    </xf>
    <xf numFmtId="0" fontId="28" fillId="2" borderId="6" xfId="0" applyFont="1" applyFill="1" applyBorder="1" applyAlignment="1">
      <alignment horizontal="center" vertical="center"/>
    </xf>
    <xf numFmtId="171" fontId="28" fillId="2" borderId="6" xfId="0" applyNumberFormat="1" applyFont="1" applyFill="1" applyBorder="1" applyAlignment="1">
      <alignment horizontal="center" vertical="center"/>
    </xf>
    <xf numFmtId="0" fontId="2" fillId="0" borderId="6" xfId="0" applyFont="1" applyBorder="1" applyAlignment="1">
      <alignment horizontal="center" vertical="center" wrapText="1"/>
    </xf>
    <xf numFmtId="0" fontId="12" fillId="0" borderId="6" xfId="0" applyFont="1" applyBorder="1" applyAlignment="1">
      <alignment horizontal="left" vertical="center" wrapText="1"/>
    </xf>
    <xf numFmtId="170" fontId="12" fillId="3" borderId="6" xfId="0" applyNumberFormat="1" applyFont="1" applyFill="1" applyBorder="1" applyAlignment="1">
      <alignment horizontal="center" vertical="center" wrapText="1"/>
    </xf>
    <xf numFmtId="0" fontId="2" fillId="0" borderId="23" xfId="0" applyFont="1" applyBorder="1" applyAlignment="1">
      <alignment horizontal="center" vertical="center" wrapText="1"/>
    </xf>
    <xf numFmtId="0" fontId="12" fillId="3" borderId="6" xfId="0" applyFont="1" applyFill="1" applyBorder="1" applyAlignment="1">
      <alignment horizontal="left" vertical="center" wrapText="1"/>
    </xf>
    <xf numFmtId="0" fontId="2" fillId="0" borderId="24" xfId="0" applyFont="1" applyBorder="1" applyAlignment="1">
      <alignment horizontal="center" vertical="center" wrapText="1"/>
    </xf>
    <xf numFmtId="0" fontId="12" fillId="3" borderId="6" xfId="0" applyFont="1" applyFill="1" applyBorder="1" applyAlignment="1">
      <alignment horizontal="left" vertical="top" wrapText="1"/>
    </xf>
    <xf numFmtId="0" fontId="20" fillId="2" borderId="6"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2" fillId="3" borderId="6" xfId="0" applyFont="1" applyFill="1" applyBorder="1" applyAlignment="1">
      <alignment horizontal="center" vertical="center"/>
    </xf>
    <xf numFmtId="0" fontId="29" fillId="0" borderId="6" xfId="0" applyFont="1" applyBorder="1" applyAlignment="1">
      <alignment vertical="top" wrapText="1"/>
    </xf>
    <xf numFmtId="0" fontId="16" fillId="3" borderId="6" xfId="4" applyFont="1" applyFill="1" applyBorder="1" applyAlignment="1">
      <alignment horizontal="center" vertical="center"/>
    </xf>
    <xf numFmtId="0" fontId="12" fillId="0" borderId="6" xfId="0" applyFont="1" applyBorder="1" applyAlignment="1">
      <alignment horizontal="left" vertical="center" wrapText="1" readingOrder="1"/>
    </xf>
    <xf numFmtId="0" fontId="12" fillId="0" borderId="23" xfId="0" applyFont="1" applyBorder="1" applyAlignment="1">
      <alignment vertical="center" wrapText="1"/>
    </xf>
    <xf numFmtId="0" fontId="12" fillId="0" borderId="6" xfId="0" applyFont="1" applyBorder="1" applyAlignment="1">
      <alignment vertical="center" wrapText="1"/>
    </xf>
    <xf numFmtId="1" fontId="2" fillId="2" borderId="32" xfId="0" applyNumberFormat="1" applyFont="1" applyFill="1" applyBorder="1" applyAlignment="1">
      <alignment horizontal="center" vertical="center" wrapText="1"/>
    </xf>
    <xf numFmtId="170" fontId="2" fillId="2" borderId="32" xfId="0" applyNumberFormat="1" applyFont="1" applyFill="1" applyBorder="1" applyAlignment="1">
      <alignment horizontal="center" vertical="center" wrapText="1"/>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6" xfId="0" applyFont="1" applyBorder="1" applyAlignment="1">
      <alignment horizontal="left" vertical="center"/>
    </xf>
    <xf numFmtId="0" fontId="30" fillId="0" borderId="6" xfId="0" applyFont="1" applyBorder="1" applyAlignment="1">
      <alignment horizontal="left" vertical="center" wrapText="1"/>
    </xf>
    <xf numFmtId="0" fontId="2" fillId="6" borderId="6" xfId="0" applyFont="1" applyFill="1" applyBorder="1" applyAlignment="1">
      <alignment vertical="center" wrapText="1"/>
    </xf>
    <xf numFmtId="0" fontId="31" fillId="6" borderId="6" xfId="0" applyFont="1" applyFill="1" applyBorder="1" applyAlignment="1">
      <alignment horizontal="center" vertical="center" wrapText="1"/>
    </xf>
    <xf numFmtId="0" fontId="10" fillId="3" borderId="6" xfId="0" applyFont="1" applyFill="1" applyBorder="1" applyAlignment="1">
      <alignment horizontal="center" vertical="center"/>
    </xf>
    <xf numFmtId="0" fontId="30" fillId="0" borderId="6" xfId="0" applyFont="1" applyBorder="1" applyAlignment="1">
      <alignment horizontal="left" vertical="center" wrapText="1" readingOrder="2"/>
    </xf>
    <xf numFmtId="0" fontId="32" fillId="3" borderId="6" xfId="0" applyFont="1" applyFill="1" applyBorder="1" applyAlignment="1">
      <alignment horizontal="center" vertical="center" wrapText="1"/>
    </xf>
    <xf numFmtId="0" fontId="32" fillId="3" borderId="6" xfId="0" applyFont="1" applyFill="1" applyBorder="1" applyAlignment="1">
      <alignment horizontal="center" vertical="center"/>
    </xf>
    <xf numFmtId="2" fontId="32" fillId="0" borderId="6" xfId="0" applyNumberFormat="1" applyFont="1" applyBorder="1" applyAlignment="1">
      <alignment vertical="center" wrapText="1"/>
    </xf>
    <xf numFmtId="0" fontId="30" fillId="0" borderId="6" xfId="5" applyFont="1" applyBorder="1" applyAlignment="1">
      <alignment horizontal="center" vertical="center" wrapText="1"/>
    </xf>
    <xf numFmtId="169" fontId="10" fillId="0" borderId="6" xfId="0" applyNumberFormat="1" applyFont="1" applyBorder="1" applyAlignment="1">
      <alignment horizontal="center" vertical="center" wrapText="1"/>
    </xf>
    <xf numFmtId="0" fontId="30" fillId="0" borderId="6" xfId="0" applyFont="1" applyBorder="1" applyAlignment="1">
      <alignment horizontal="right" vertical="center" wrapText="1" readingOrder="2"/>
    </xf>
    <xf numFmtId="0" fontId="30" fillId="0" borderId="6" xfId="4" applyFont="1" applyBorder="1" applyAlignment="1">
      <alignment horizontal="left" vertical="center" wrapText="1"/>
    </xf>
    <xf numFmtId="0" fontId="30" fillId="0" borderId="6" xfId="0" applyFont="1" applyBorder="1" applyAlignment="1">
      <alignment vertical="center" wrapText="1"/>
    </xf>
    <xf numFmtId="0" fontId="30" fillId="0" borderId="6" xfId="0" applyFont="1" applyBorder="1" applyAlignment="1">
      <alignment horizontal="center" vertical="center" wrapText="1" readingOrder="2"/>
    </xf>
    <xf numFmtId="0" fontId="32" fillId="3" borderId="6" xfId="5" applyFont="1" applyFill="1" applyBorder="1" applyAlignment="1">
      <alignment horizontal="center" vertical="center" readingOrder="2"/>
    </xf>
    <xf numFmtId="0" fontId="32" fillId="3" borderId="6" xfId="5" applyFont="1" applyFill="1" applyBorder="1" applyAlignment="1">
      <alignment horizontal="center" vertical="center"/>
    </xf>
    <xf numFmtId="0" fontId="32" fillId="0" borderId="6" xfId="5" applyFont="1" applyBorder="1" applyAlignment="1">
      <alignment horizontal="center" vertical="center"/>
    </xf>
    <xf numFmtId="0" fontId="30" fillId="3" borderId="6" xfId="5" applyFont="1" applyFill="1" applyBorder="1" applyAlignment="1">
      <alignment horizontal="left" vertical="center" wrapText="1"/>
    </xf>
    <xf numFmtId="0" fontId="10" fillId="3" borderId="23" xfId="0" applyFont="1" applyFill="1" applyBorder="1" applyAlignment="1">
      <alignment vertical="center"/>
    </xf>
    <xf numFmtId="0" fontId="32" fillId="0" borderId="6" xfId="5" applyFont="1" applyBorder="1" applyAlignment="1">
      <alignment horizontal="center" vertical="center" wrapText="1" readingOrder="2"/>
    </xf>
    <xf numFmtId="0" fontId="32" fillId="0" borderId="6" xfId="4" applyFont="1" applyBorder="1" applyAlignment="1">
      <alignment horizontal="center" vertical="center"/>
    </xf>
    <xf numFmtId="0" fontId="10" fillId="3" borderId="24" xfId="0" applyFont="1" applyFill="1" applyBorder="1" applyAlignment="1">
      <alignment vertical="center"/>
    </xf>
    <xf numFmtId="0" fontId="30" fillId="0" borderId="6" xfId="4" applyFont="1" applyBorder="1" applyAlignment="1">
      <alignment horizontal="right" vertical="center" wrapText="1" readingOrder="2"/>
    </xf>
    <xf numFmtId="0" fontId="10" fillId="3" borderId="7" xfId="0" applyFont="1" applyFill="1" applyBorder="1" applyAlignment="1">
      <alignment vertical="center"/>
    </xf>
    <xf numFmtId="0" fontId="30" fillId="0" borderId="7" xfId="0" applyFont="1" applyBorder="1" applyAlignment="1">
      <alignment horizontal="center" vertical="center" wrapText="1" readingOrder="2"/>
    </xf>
    <xf numFmtId="0" fontId="10" fillId="9" borderId="7" xfId="0" applyFont="1" applyFill="1" applyBorder="1" applyAlignment="1">
      <alignment vertical="center"/>
    </xf>
    <xf numFmtId="0" fontId="30" fillId="9" borderId="7" xfId="0" applyFont="1" applyFill="1" applyBorder="1" applyAlignment="1">
      <alignment horizontal="center" vertical="center" wrapText="1" readingOrder="2"/>
    </xf>
    <xf numFmtId="0" fontId="31" fillId="9" borderId="6" xfId="0" applyFont="1" applyFill="1" applyBorder="1" applyAlignment="1">
      <alignment horizontal="center" vertical="center" wrapText="1" readingOrder="2"/>
    </xf>
    <xf numFmtId="0" fontId="30" fillId="9" borderId="6" xfId="0" applyFont="1" applyFill="1" applyBorder="1" applyAlignment="1">
      <alignment horizontal="center" vertical="center"/>
    </xf>
    <xf numFmtId="0" fontId="30" fillId="9" borderId="6" xfId="0" applyFont="1" applyFill="1" applyBorder="1" applyAlignment="1">
      <alignment horizontal="center" vertical="center" wrapText="1"/>
    </xf>
    <xf numFmtId="169" fontId="10" fillId="9" borderId="6" xfId="0" applyNumberFormat="1" applyFont="1" applyFill="1" applyBorder="1" applyAlignment="1">
      <alignment horizontal="center" vertical="center" wrapText="1"/>
    </xf>
    <xf numFmtId="0" fontId="32" fillId="0" borderId="6" xfId="0" applyFont="1" applyBorder="1" applyAlignment="1">
      <alignment horizontal="center" vertical="center" wrapText="1"/>
    </xf>
    <xf numFmtId="0" fontId="30" fillId="0" borderId="6" xfId="4" applyFont="1" applyBorder="1" applyAlignment="1">
      <alignment horizontal="center" vertical="center" wrapText="1"/>
    </xf>
    <xf numFmtId="0" fontId="30" fillId="3" borderId="6" xfId="0" applyFont="1" applyFill="1" applyBorder="1" applyAlignment="1">
      <alignment horizontal="center" vertical="center" wrapText="1"/>
    </xf>
    <xf numFmtId="0" fontId="30" fillId="0" borderId="7" xfId="0" applyFont="1" applyBorder="1" applyAlignment="1">
      <alignment horizontal="center" vertical="center" wrapText="1"/>
    </xf>
    <xf numFmtId="0" fontId="30" fillId="0" borderId="7" xfId="5" applyFont="1" applyBorder="1" applyAlignment="1">
      <alignment horizontal="center" vertical="center" wrapText="1"/>
    </xf>
    <xf numFmtId="0" fontId="30" fillId="3" borderId="7" xfId="0" applyFont="1" applyFill="1" applyBorder="1" applyAlignment="1">
      <alignment horizontal="center" vertical="center" wrapText="1"/>
    </xf>
    <xf numFmtId="164" fontId="30" fillId="7" borderId="6" xfId="1" applyFont="1" applyFill="1" applyBorder="1" applyAlignment="1">
      <alignment horizontal="left" vertical="center" wrapText="1"/>
    </xf>
    <xf numFmtId="169" fontId="10" fillId="7" borderId="6" xfId="0" applyNumberFormat="1" applyFont="1" applyFill="1" applyBorder="1" applyAlignment="1">
      <alignment horizontal="center" vertical="center" wrapText="1"/>
    </xf>
    <xf numFmtId="39" fontId="30" fillId="2" borderId="6" xfId="1" applyNumberFormat="1" applyFont="1" applyFill="1" applyBorder="1" applyAlignment="1">
      <alignment horizontal="center" vertical="center" wrapText="1"/>
    </xf>
    <xf numFmtId="169" fontId="10" fillId="2" borderId="6" xfId="0" applyNumberFormat="1" applyFont="1" applyFill="1" applyBorder="1" applyAlignment="1">
      <alignment horizontal="center" vertical="center" wrapText="1"/>
    </xf>
    <xf numFmtId="0" fontId="2" fillId="3" borderId="21" xfId="0" applyFont="1" applyFill="1" applyBorder="1" applyAlignment="1">
      <alignment horizontal="center" vertical="center" wrapText="1"/>
    </xf>
    <xf numFmtId="2" fontId="12" fillId="3" borderId="6" xfId="0" applyNumberFormat="1" applyFont="1" applyFill="1" applyBorder="1" applyAlignment="1">
      <alignment horizontal="center" vertical="center" wrapText="1"/>
    </xf>
    <xf numFmtId="0" fontId="6" fillId="0" borderId="23" xfId="5" applyFont="1" applyBorder="1" applyAlignment="1">
      <alignment horizontal="center" vertical="center" wrapText="1"/>
    </xf>
    <xf numFmtId="2" fontId="6" fillId="0" borderId="23" xfId="0" applyNumberFormat="1" applyFont="1" applyBorder="1" applyAlignment="1">
      <alignment horizontal="center" vertical="center" wrapText="1"/>
    </xf>
    <xf numFmtId="169" fontId="6" fillId="3" borderId="23" xfId="0" applyNumberFormat="1" applyFont="1" applyFill="1" applyBorder="1" applyAlignment="1">
      <alignment horizontal="center" vertical="center" wrapText="1"/>
    </xf>
    <xf numFmtId="0" fontId="6" fillId="0" borderId="7" xfId="5" applyFont="1" applyBorder="1" applyAlignment="1">
      <alignment horizontal="center" vertical="center" wrapText="1"/>
    </xf>
    <xf numFmtId="2" fontId="6" fillId="0" borderId="7" xfId="0" applyNumberFormat="1" applyFont="1" applyBorder="1" applyAlignment="1">
      <alignment horizontal="center" vertical="center" wrapText="1"/>
    </xf>
    <xf numFmtId="169" fontId="6" fillId="3" borderId="7" xfId="0" applyNumberFormat="1" applyFont="1" applyFill="1" applyBorder="1" applyAlignment="1">
      <alignment horizontal="center" vertical="center" wrapText="1"/>
    </xf>
    <xf numFmtId="0" fontId="3" fillId="2" borderId="34" xfId="0" applyFont="1" applyFill="1" applyBorder="1" applyAlignment="1">
      <alignment horizontal="center" vertical="center" wrapText="1"/>
    </xf>
    <xf numFmtId="0" fontId="30" fillId="0" borderId="6" xfId="0" applyFont="1" applyBorder="1" applyAlignment="1">
      <alignment vertical="center"/>
    </xf>
    <xf numFmtId="0" fontId="10" fillId="9" borderId="6" xfId="0" applyFont="1" applyFill="1" applyBorder="1" applyAlignment="1">
      <alignment vertical="center" wrapText="1"/>
    </xf>
    <xf numFmtId="0" fontId="30" fillId="7" borderId="6" xfId="0" applyFont="1" applyFill="1" applyBorder="1" applyAlignment="1">
      <alignment vertical="center" wrapText="1"/>
    </xf>
    <xf numFmtId="0" fontId="33" fillId="2" borderId="6"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34" fillId="3" borderId="6" xfId="8" applyFont="1" applyFill="1" applyBorder="1" applyAlignment="1">
      <alignment vertical="center" wrapText="1"/>
    </xf>
    <xf numFmtId="169" fontId="6" fillId="3" borderId="6" xfId="0" applyNumberFormat="1" applyFont="1" applyFill="1" applyBorder="1" applyAlignment="1">
      <alignment horizontal="center" vertical="center" wrapText="1"/>
    </xf>
    <xf numFmtId="0" fontId="12" fillId="3" borderId="6" xfId="4" applyFont="1" applyFill="1" applyBorder="1" applyAlignment="1">
      <alignment horizontal="left" vertical="center" wrapText="1"/>
    </xf>
    <xf numFmtId="0" fontId="12" fillId="3" borderId="6" xfId="0" applyFont="1" applyFill="1" applyBorder="1" applyAlignment="1">
      <alignment horizontal="left" vertical="center" wrapText="1" readingOrder="2"/>
    </xf>
    <xf numFmtId="0" fontId="35" fillId="3" borderId="6" xfId="8" applyFont="1" applyFill="1" applyBorder="1" applyAlignment="1">
      <alignment vertical="center" wrapText="1"/>
    </xf>
    <xf numFmtId="2" fontId="6" fillId="0" borderId="6" xfId="0" applyNumberFormat="1" applyFont="1" applyBorder="1" applyAlignment="1">
      <alignment horizontal="center" vertical="center" wrapText="1"/>
    </xf>
    <xf numFmtId="0" fontId="35" fillId="3" borderId="23" xfId="8" applyFont="1" applyFill="1" applyBorder="1" applyAlignment="1">
      <alignment vertical="center" wrapText="1"/>
    </xf>
    <xf numFmtId="0" fontId="6" fillId="0" borderId="23" xfId="0" applyFont="1" applyBorder="1" applyAlignment="1">
      <alignment horizontal="center" vertical="center"/>
    </xf>
    <xf numFmtId="0" fontId="12" fillId="0" borderId="6" xfId="0" applyFont="1" applyBorder="1" applyAlignment="1">
      <alignment horizontal="center" vertical="center" wrapText="1" readingOrder="2"/>
    </xf>
    <xf numFmtId="0" fontId="23" fillId="0" borderId="27" xfId="4" applyFont="1" applyBorder="1" applyAlignment="1">
      <alignment horizontal="center" vertical="center"/>
    </xf>
    <xf numFmtId="0" fontId="12" fillId="0" borderId="6" xfId="4" applyFont="1" applyBorder="1" applyAlignment="1">
      <alignment horizontal="center" vertical="center" wrapText="1" readingOrder="2"/>
    </xf>
    <xf numFmtId="7" fontId="2" fillId="7" borderId="6" xfId="0" applyNumberFormat="1" applyFont="1" applyFill="1" applyBorder="1" applyAlignment="1">
      <alignment horizontal="center" vertical="center" wrapText="1"/>
    </xf>
    <xf numFmtId="0" fontId="2" fillId="3" borderId="19" xfId="0" applyFont="1" applyFill="1" applyBorder="1" applyAlignment="1">
      <alignment horizontal="center" vertical="center" wrapText="1"/>
    </xf>
    <xf numFmtId="0" fontId="12" fillId="3" borderId="6" xfId="0" applyFont="1" applyFill="1" applyBorder="1" applyAlignment="1">
      <alignment horizontal="center" wrapText="1"/>
    </xf>
    <xf numFmtId="0" fontId="12" fillId="0" borderId="7" xfId="5" applyFont="1" applyBorder="1" applyAlignment="1">
      <alignment horizontal="center" vertical="center" wrapText="1"/>
    </xf>
    <xf numFmtId="2" fontId="12" fillId="0" borderId="7" xfId="0" applyNumberFormat="1" applyFont="1" applyBorder="1" applyAlignment="1">
      <alignment horizontal="center" vertical="center" wrapText="1"/>
    </xf>
    <xf numFmtId="0" fontId="2" fillId="3" borderId="27" xfId="0" applyFont="1" applyFill="1" applyBorder="1" applyAlignment="1">
      <alignment horizontal="center" vertical="center" wrapText="1"/>
    </xf>
    <xf numFmtId="0" fontId="12" fillId="0" borderId="6" xfId="5" applyFont="1" applyBorder="1" applyAlignment="1">
      <alignment horizontal="center" vertical="center" wrapText="1"/>
    </xf>
    <xf numFmtId="0" fontId="16" fillId="3" borderId="23" xfId="4" applyFont="1" applyFill="1" applyBorder="1" applyAlignment="1">
      <alignment horizontal="center" vertical="center"/>
    </xf>
    <xf numFmtId="0" fontId="12" fillId="0" borderId="23" xfId="0" applyFont="1" applyBorder="1" applyAlignment="1">
      <alignment horizontal="center" vertical="center"/>
    </xf>
    <xf numFmtId="0" fontId="36" fillId="0" borderId="6" xfId="0" applyFont="1" applyBorder="1" applyAlignment="1">
      <alignment horizontal="center" vertical="center" wrapText="1"/>
    </xf>
    <xf numFmtId="0" fontId="12" fillId="3" borderId="19" xfId="0" applyFont="1" applyFill="1" applyBorder="1" applyAlignment="1">
      <alignment horizontal="center" vertical="center" wrapText="1"/>
    </xf>
    <xf numFmtId="0" fontId="16" fillId="3" borderId="20" xfId="4" applyFont="1" applyFill="1" applyBorder="1" applyAlignment="1">
      <alignment horizontal="center" vertical="center"/>
    </xf>
    <xf numFmtId="0" fontId="16" fillId="0" borderId="27" xfId="4" applyFont="1" applyBorder="1" applyAlignment="1">
      <alignment horizontal="center" vertical="center"/>
    </xf>
    <xf numFmtId="164" fontId="2" fillId="7" borderId="6" xfId="1" applyFont="1" applyFill="1" applyBorder="1" applyAlignment="1">
      <alignment horizontal="center" vertical="center" wrapText="1"/>
    </xf>
    <xf numFmtId="0" fontId="10" fillId="0" borderId="0" xfId="0" applyFont="1" applyAlignment="1">
      <alignment vertical="center"/>
    </xf>
    <xf numFmtId="0" fontId="12" fillId="7" borderId="6" xfId="0" applyFont="1" applyFill="1" applyBorder="1" applyAlignment="1">
      <alignment horizontal="center" vertical="center" wrapText="1"/>
    </xf>
    <xf numFmtId="0" fontId="2" fillId="5" borderId="6" xfId="0" applyFont="1" applyFill="1" applyBorder="1" applyAlignment="1">
      <alignment vertical="center" wrapText="1"/>
    </xf>
    <xf numFmtId="0" fontId="31" fillId="9" borderId="6" xfId="0" applyFont="1" applyFill="1" applyBorder="1" applyAlignment="1">
      <alignment horizontal="center" vertical="center" wrapText="1"/>
    </xf>
    <xf numFmtId="0" fontId="31" fillId="9" borderId="6" xfId="0" applyFont="1" applyFill="1" applyBorder="1" applyAlignment="1">
      <alignment vertical="center" wrapText="1"/>
    </xf>
    <xf numFmtId="0" fontId="30" fillId="0" borderId="6" xfId="0" applyFont="1" applyBorder="1" applyAlignment="1">
      <alignment horizontal="left" vertical="center" wrapText="1" indent="2" readingOrder="2"/>
    </xf>
    <xf numFmtId="0" fontId="32" fillId="0" borderId="7" xfId="0" applyFont="1" applyBorder="1" applyAlignment="1">
      <alignment horizontal="center" vertical="center" wrapText="1"/>
    </xf>
    <xf numFmtId="0" fontId="30" fillId="3" borderId="23" xfId="0" applyFont="1" applyFill="1" applyBorder="1" applyAlignment="1">
      <alignment vertical="center" wrapText="1"/>
    </xf>
    <xf numFmtId="0" fontId="32" fillId="9" borderId="23" xfId="0" applyFont="1" applyFill="1" applyBorder="1" applyAlignment="1">
      <alignment horizontal="center" vertical="center" wrapText="1"/>
    </xf>
    <xf numFmtId="0" fontId="30" fillId="9" borderId="6" xfId="5" applyFont="1" applyFill="1" applyBorder="1" applyAlignment="1">
      <alignment horizontal="center" vertical="center" wrapText="1"/>
    </xf>
    <xf numFmtId="0" fontId="30" fillId="3" borderId="6" xfId="0" applyFont="1" applyFill="1" applyBorder="1" applyAlignment="1">
      <alignment horizontal="center" vertical="center" wrapText="1" readingOrder="2"/>
    </xf>
    <xf numFmtId="0" fontId="0" fillId="0" borderId="6" xfId="0"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center" vertical="center"/>
    </xf>
    <xf numFmtId="0" fontId="0" fillId="3" borderId="24" xfId="0" applyFill="1" applyBorder="1" applyAlignment="1">
      <alignment horizontal="center" vertical="center" wrapText="1"/>
    </xf>
    <xf numFmtId="0" fontId="0" fillId="3" borderId="6" xfId="0" applyFill="1" applyBorder="1" applyAlignment="1">
      <alignment horizontal="left" vertical="top" wrapText="1"/>
    </xf>
    <xf numFmtId="0" fontId="0" fillId="3" borderId="6" xfId="0" applyFill="1" applyBorder="1" applyAlignment="1">
      <alignment horizontal="center" vertical="center"/>
    </xf>
    <xf numFmtId="0" fontId="22" fillId="0" borderId="6" xfId="0" applyFont="1" applyBorder="1" applyAlignment="1">
      <alignment vertical="top" wrapText="1"/>
    </xf>
    <xf numFmtId="0" fontId="4" fillId="3" borderId="6" xfId="4" applyFont="1" applyFill="1" applyBorder="1" applyAlignment="1">
      <alignment horizontal="center" vertical="center"/>
    </xf>
    <xf numFmtId="0" fontId="4" fillId="0" borderId="6" xfId="4" applyFont="1" applyBorder="1" applyAlignment="1">
      <alignment horizontal="center" vertical="center"/>
    </xf>
    <xf numFmtId="0" fontId="0" fillId="0" borderId="6" xfId="0" applyBorder="1" applyAlignment="1">
      <alignment horizontal="left" vertical="center" wrapText="1" readingOrder="1"/>
    </xf>
    <xf numFmtId="0" fontId="0" fillId="0" borderId="23" xfId="0" applyBorder="1" applyAlignment="1">
      <alignment vertical="center" wrapText="1"/>
    </xf>
    <xf numFmtId="0" fontId="0" fillId="0" borderId="6" xfId="0" applyBorder="1" applyAlignment="1">
      <alignment vertical="center" wrapText="1"/>
    </xf>
    <xf numFmtId="0" fontId="30" fillId="2" borderId="26" xfId="0" applyFont="1" applyFill="1" applyBorder="1" applyAlignment="1">
      <alignment horizontal="center" vertical="center" wrapText="1"/>
    </xf>
    <xf numFmtId="170" fontId="19" fillId="2" borderId="23" xfId="0" applyNumberFormat="1" applyFont="1" applyFill="1" applyBorder="1" applyAlignment="1">
      <alignment horizontal="center" vertical="center" wrapText="1"/>
    </xf>
    <xf numFmtId="170" fontId="33" fillId="2" borderId="23" xfId="0" applyNumberFormat="1" applyFont="1" applyFill="1" applyBorder="1" applyAlignment="1">
      <alignment vertical="center" wrapText="1"/>
    </xf>
    <xf numFmtId="0" fontId="38" fillId="3" borderId="23" xfId="0" applyFont="1" applyFill="1" applyBorder="1" applyAlignment="1">
      <alignment horizontal="left" vertical="center" wrapText="1"/>
    </xf>
    <xf numFmtId="0" fontId="6" fillId="3" borderId="23" xfId="5" applyFont="1" applyFill="1" applyBorder="1" applyAlignment="1">
      <alignment horizontal="center" vertical="center" wrapText="1"/>
    </xf>
    <xf numFmtId="0" fontId="10" fillId="7" borderId="32" xfId="0" applyFont="1" applyFill="1" applyBorder="1" applyAlignment="1">
      <alignment horizontal="center" vertical="center" wrapText="1"/>
    </xf>
    <xf numFmtId="0" fontId="6" fillId="7" borderId="43" xfId="5" applyFont="1" applyFill="1" applyBorder="1" applyAlignment="1">
      <alignment horizontal="center" vertical="center" wrapText="1"/>
    </xf>
    <xf numFmtId="5" fontId="10" fillId="7" borderId="44" xfId="0" applyNumberFormat="1" applyFont="1" applyFill="1" applyBorder="1" applyAlignment="1">
      <alignment vertical="center" wrapText="1"/>
    </xf>
    <xf numFmtId="0" fontId="6" fillId="0" borderId="0" xfId="0" applyFont="1" applyAlignment="1">
      <alignment vertical="center"/>
    </xf>
    <xf numFmtId="0" fontId="12" fillId="0" borderId="24" xfId="0" applyFont="1" applyBorder="1" applyAlignment="1">
      <alignment vertical="center" wrapText="1"/>
    </xf>
    <xf numFmtId="0" fontId="12" fillId="0" borderId="7" xfId="0" applyFont="1" applyBorder="1" applyAlignment="1">
      <alignment vertical="center" wrapText="1"/>
    </xf>
    <xf numFmtId="170" fontId="6" fillId="3" borderId="24" xfId="0" applyNumberFormat="1" applyFont="1" applyFill="1" applyBorder="1" applyAlignment="1">
      <alignment horizontal="center" vertical="center" wrapText="1"/>
    </xf>
    <xf numFmtId="1" fontId="10" fillId="7" borderId="32" xfId="0" applyNumberFormat="1" applyFont="1" applyFill="1" applyBorder="1" applyAlignment="1">
      <alignment horizontal="center" vertical="center" wrapText="1"/>
    </xf>
    <xf numFmtId="170" fontId="10" fillId="7" borderId="32" xfId="0" applyNumberFormat="1" applyFont="1" applyFill="1" applyBorder="1" applyAlignment="1">
      <alignment horizontal="center" vertical="center" wrapText="1"/>
    </xf>
    <xf numFmtId="170" fontId="30" fillId="2" borderId="31" xfId="0" applyNumberFormat="1" applyFont="1" applyFill="1" applyBorder="1" applyAlignment="1">
      <alignment vertical="center" wrapText="1"/>
    </xf>
    <xf numFmtId="170" fontId="30" fillId="2" borderId="33" xfId="0" applyNumberFormat="1" applyFont="1" applyFill="1" applyBorder="1" applyAlignment="1">
      <alignment vertical="center" wrapText="1"/>
    </xf>
    <xf numFmtId="1" fontId="37" fillId="2" borderId="33" xfId="0" applyNumberFormat="1" applyFont="1" applyFill="1" applyBorder="1" applyAlignment="1">
      <alignment horizontal="center" vertical="center" wrapText="1"/>
    </xf>
    <xf numFmtId="170" fontId="37" fillId="2" borderId="47" xfId="0" applyNumberFormat="1" applyFont="1" applyFill="1" applyBorder="1" applyAlignment="1">
      <alignment horizontal="center" vertical="center" wrapText="1"/>
    </xf>
    <xf numFmtId="0" fontId="10" fillId="5"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23" fillId="3" borderId="6" xfId="0" applyFont="1" applyFill="1" applyBorder="1" applyAlignment="1">
      <alignment horizontal="left" vertical="center" wrapText="1"/>
    </xf>
    <xf numFmtId="0" fontId="6" fillId="3" borderId="48" xfId="0" applyFont="1" applyFill="1" applyBorder="1" applyAlignment="1">
      <alignment horizontal="center" vertical="center" wrapText="1"/>
    </xf>
    <xf numFmtId="0" fontId="6" fillId="3" borderId="23" xfId="0" applyFont="1" applyFill="1" applyBorder="1" applyAlignment="1">
      <alignment horizontal="left" vertical="center" wrapText="1"/>
    </xf>
    <xf numFmtId="0" fontId="6" fillId="3" borderId="23" xfId="0" applyFont="1" applyFill="1" applyBorder="1" applyAlignment="1">
      <alignment horizontal="left" vertical="top" wrapText="1"/>
    </xf>
    <xf numFmtId="37" fontId="10" fillId="2" borderId="43" xfId="1" applyNumberFormat="1" applyFont="1" applyFill="1" applyBorder="1" applyAlignment="1">
      <alignment horizontal="center" vertical="center" wrapText="1"/>
    </xf>
    <xf numFmtId="170" fontId="30" fillId="2" borderId="32" xfId="0" applyNumberFormat="1" applyFont="1" applyFill="1" applyBorder="1" applyAlignment="1">
      <alignment horizontal="center" vertical="center" wrapText="1"/>
    </xf>
    <xf numFmtId="0" fontId="10" fillId="0" borderId="18" xfId="0" applyFont="1" applyBorder="1" applyAlignment="1">
      <alignment vertical="center"/>
    </xf>
    <xf numFmtId="0" fontId="10" fillId="7" borderId="49" xfId="0" applyFont="1" applyFill="1" applyBorder="1" applyAlignment="1">
      <alignment vertical="center" wrapText="1"/>
    </xf>
    <xf numFmtId="0" fontId="10" fillId="2" borderId="35" xfId="0" applyFont="1" applyFill="1" applyBorder="1" applyAlignment="1">
      <alignment vertical="center" wrapText="1"/>
    </xf>
    <xf numFmtId="0" fontId="10" fillId="5" borderId="14" xfId="0" applyFont="1" applyFill="1" applyBorder="1" applyAlignment="1">
      <alignment horizontal="center" vertical="center" wrapText="1"/>
    </xf>
    <xf numFmtId="0" fontId="10" fillId="0" borderId="14" xfId="0" applyFont="1" applyBorder="1" applyAlignment="1">
      <alignment vertical="center" wrapText="1"/>
    </xf>
    <xf numFmtId="0" fontId="6" fillId="3" borderId="14"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3" borderId="50" xfId="0" applyFont="1" applyFill="1" applyBorder="1" applyAlignment="1">
      <alignment horizontal="center" vertical="center" wrapText="1"/>
    </xf>
    <xf numFmtId="0" fontId="26" fillId="2" borderId="49" xfId="0" applyFont="1" applyFill="1" applyBorder="1" applyAlignment="1">
      <alignment horizontal="center" vertical="center" wrapText="1"/>
    </xf>
    <xf numFmtId="0" fontId="23" fillId="0" borderId="23" xfId="0" applyFont="1" applyBorder="1" applyAlignment="1">
      <alignment horizontal="center" vertical="center" wrapText="1"/>
    </xf>
    <xf numFmtId="164" fontId="10" fillId="7" borderId="6" xfId="1" applyFont="1" applyFill="1" applyBorder="1" applyAlignment="1">
      <alignment horizontal="left" vertical="center" wrapText="1"/>
    </xf>
    <xf numFmtId="7" fontId="10" fillId="7" borderId="6" xfId="0" applyNumberFormat="1" applyFont="1" applyFill="1" applyBorder="1" applyAlignment="1">
      <alignment horizontal="center" vertical="center" wrapText="1"/>
    </xf>
    <xf numFmtId="39" fontId="10" fillId="2" borderId="6" xfId="1" applyNumberFormat="1" applyFont="1" applyFill="1" applyBorder="1" applyAlignment="1">
      <alignment horizontal="center" vertical="center" wrapText="1"/>
    </xf>
    <xf numFmtId="7" fontId="10" fillId="2" borderId="6" xfId="1" applyNumberFormat="1"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3" borderId="6" xfId="5" applyFont="1" applyFill="1" applyBorder="1" applyAlignment="1">
      <alignment horizontal="center" vertical="center" wrapText="1"/>
    </xf>
    <xf numFmtId="169" fontId="23" fillId="3" borderId="6" xfId="0" applyNumberFormat="1" applyFont="1" applyFill="1" applyBorder="1" applyAlignment="1">
      <alignment horizontal="center" vertical="center" wrapText="1"/>
    </xf>
    <xf numFmtId="0" fontId="23" fillId="3" borderId="23" xfId="0" applyFont="1" applyFill="1" applyBorder="1" applyAlignment="1">
      <alignment horizontal="center" vertical="center" wrapText="1"/>
    </xf>
    <xf numFmtId="39" fontId="10" fillId="2" borderId="23" xfId="1" applyNumberFormat="1" applyFont="1" applyFill="1" applyBorder="1" applyAlignment="1">
      <alignment horizontal="center" vertical="center" wrapText="1"/>
    </xf>
    <xf numFmtId="7" fontId="10" fillId="2" borderId="23" xfId="1" applyNumberFormat="1" applyFont="1" applyFill="1" applyBorder="1" applyAlignment="1">
      <alignment horizontal="center" vertical="center" wrapText="1"/>
    </xf>
    <xf numFmtId="0" fontId="6" fillId="7" borderId="6" xfId="0" applyFont="1" applyFill="1" applyBorder="1" applyAlignment="1">
      <alignment vertical="center" wrapText="1"/>
    </xf>
    <xf numFmtId="0" fontId="26" fillId="2" borderId="6" xfId="0" applyFont="1" applyFill="1" applyBorder="1" applyAlignment="1">
      <alignment horizontal="center" vertical="center" wrapText="1"/>
    </xf>
    <xf numFmtId="0" fontId="27" fillId="3" borderId="6" xfId="0" applyFont="1" applyFill="1" applyBorder="1" applyAlignment="1">
      <alignment vertical="center" wrapText="1"/>
    </xf>
    <xf numFmtId="0" fontId="26" fillId="2" borderId="23" xfId="0" applyFont="1" applyFill="1" applyBorder="1" applyAlignment="1">
      <alignment horizontal="center" vertical="center" wrapText="1"/>
    </xf>
    <xf numFmtId="39" fontId="2" fillId="2" borderId="26" xfId="1" applyNumberFormat="1" applyFont="1" applyFill="1" applyBorder="1" applyAlignment="1">
      <alignment horizontal="center" vertical="center" wrapText="1"/>
    </xf>
    <xf numFmtId="7" fontId="2" fillId="2" borderId="26" xfId="1" applyNumberFormat="1" applyFont="1" applyFill="1" applyBorder="1" applyAlignment="1">
      <alignment horizontal="center" vertical="center" wrapText="1"/>
    </xf>
    <xf numFmtId="0" fontId="30" fillId="5" borderId="6" xfId="0" applyFont="1" applyFill="1" applyBorder="1" applyAlignment="1">
      <alignment vertical="center" wrapText="1"/>
    </xf>
    <xf numFmtId="0" fontId="30" fillId="5" borderId="6" xfId="0" applyFont="1" applyFill="1" applyBorder="1" applyAlignment="1">
      <alignment horizontal="center" vertical="center" wrapText="1"/>
    </xf>
    <xf numFmtId="0" fontId="30" fillId="6" borderId="6" xfId="0" applyFont="1" applyFill="1" applyBorder="1" applyAlignment="1">
      <alignment vertical="center" wrapText="1"/>
    </xf>
    <xf numFmtId="0" fontId="30" fillId="6" borderId="6" xfId="0" applyFont="1" applyFill="1" applyBorder="1" applyAlignment="1">
      <alignment horizontal="center" vertical="center" wrapText="1"/>
    </xf>
    <xf numFmtId="2" fontId="32" fillId="0" borderId="6" xfId="0" applyNumberFormat="1" applyFont="1" applyBorder="1" applyAlignment="1">
      <alignment horizontal="center" vertical="center" wrapText="1"/>
    </xf>
    <xf numFmtId="0" fontId="30" fillId="3" borderId="6" xfId="5" applyFont="1" applyFill="1" applyBorder="1" applyAlignment="1">
      <alignment horizontal="left" vertical="center" wrapText="1" readingOrder="2"/>
    </xf>
    <xf numFmtId="0" fontId="30" fillId="0" borderId="6" xfId="0" applyFont="1" applyBorder="1" applyAlignment="1">
      <alignment horizontal="center" vertical="center" wrapText="1" readingOrder="1"/>
    </xf>
    <xf numFmtId="0" fontId="20" fillId="2" borderId="23"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0" xfId="0" applyFont="1" applyFill="1" applyAlignment="1">
      <alignment vertical="center" wrapText="1"/>
    </xf>
    <xf numFmtId="0" fontId="10" fillId="0" borderId="6" xfId="5" applyFont="1" applyBorder="1" applyAlignment="1">
      <alignment horizontal="center" vertical="center" wrapText="1"/>
    </xf>
    <xf numFmtId="169" fontId="10" fillId="3" borderId="6" xfId="0" applyNumberFormat="1" applyFont="1" applyFill="1" applyBorder="1" applyAlignment="1">
      <alignment horizontal="center" vertical="center" wrapText="1"/>
    </xf>
    <xf numFmtId="0" fontId="10" fillId="3" borderId="6" xfId="5" applyFont="1" applyFill="1" applyBorder="1" applyAlignment="1">
      <alignment horizontal="center" vertical="center" wrapText="1"/>
    </xf>
    <xf numFmtId="0" fontId="30" fillId="11" borderId="6" xfId="0" applyFont="1" applyFill="1" applyBorder="1" applyAlignment="1">
      <alignment horizontal="center" vertical="center"/>
    </xf>
    <xf numFmtId="167" fontId="30" fillId="11" borderId="6" xfId="0" applyNumberFormat="1" applyFont="1" applyFill="1" applyBorder="1" applyAlignment="1">
      <alignment horizontal="center" vertical="center"/>
    </xf>
    <xf numFmtId="0" fontId="10" fillId="7" borderId="6" xfId="0" applyFont="1" applyFill="1" applyBorder="1" applyAlignment="1">
      <alignment vertical="center" wrapText="1"/>
    </xf>
    <xf numFmtId="0" fontId="39" fillId="11" borderId="6" xfId="0" applyFont="1" applyFill="1" applyBorder="1" applyAlignment="1">
      <alignment vertical="center"/>
    </xf>
    <xf numFmtId="0" fontId="30" fillId="0" borderId="0" xfId="0" applyFont="1" applyAlignment="1">
      <alignment vertical="center"/>
    </xf>
    <xf numFmtId="0" fontId="0" fillId="0" borderId="16" xfId="0" applyBorder="1" applyAlignment="1">
      <alignment horizontal="center" vertical="center"/>
    </xf>
    <xf numFmtId="0" fontId="0" fillId="0" borderId="17" xfId="0" applyBorder="1" applyAlignment="1">
      <alignment horizontal="center" vertical="center"/>
    </xf>
    <xf numFmtId="0" fontId="10" fillId="4" borderId="17" xfId="0" applyFont="1" applyFill="1" applyBorder="1" applyAlignment="1">
      <alignment horizontal="center"/>
    </xf>
    <xf numFmtId="0" fontId="10" fillId="4" borderId="0" xfId="0" applyFont="1" applyFill="1" applyAlignment="1">
      <alignment horizontal="center" vertical="center"/>
    </xf>
    <xf numFmtId="0" fontId="10" fillId="4" borderId="1" xfId="0" applyFont="1" applyFill="1" applyBorder="1" applyAlignment="1">
      <alignment horizontal="center" vertical="top" wrapText="1"/>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6" fillId="0" borderId="17" xfId="0" applyFont="1" applyBorder="1" applyAlignment="1">
      <alignment horizontal="right" vertical="center" readingOrder="2"/>
    </xf>
    <xf numFmtId="0" fontId="10" fillId="0" borderId="18" xfId="0" applyFont="1" applyBorder="1" applyAlignment="1">
      <alignment horizontal="left" vertical="center"/>
    </xf>
    <xf numFmtId="0" fontId="10" fillId="0" borderId="0" xfId="0" applyFont="1" applyAlignment="1">
      <alignment horizontal="left" vertical="center"/>
    </xf>
    <xf numFmtId="0" fontId="6" fillId="0" borderId="0" xfId="0" applyFont="1" applyAlignment="1">
      <alignment horizontal="right" vertical="center" readingOrder="2"/>
    </xf>
    <xf numFmtId="0" fontId="6" fillId="0" borderId="0" xfId="0" applyFont="1" applyAlignment="1">
      <alignment horizontal="right" vertical="center"/>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2"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2" fillId="7" borderId="2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10" fillId="0" borderId="17" xfId="0" applyFont="1" applyBorder="1" applyAlignment="1">
      <alignment horizontal="right" vertical="center" readingOrder="2"/>
    </xf>
    <xf numFmtId="0" fontId="10" fillId="0" borderId="0" xfId="0" applyFont="1" applyAlignment="1">
      <alignment horizontal="right" vertical="center" readingOrder="2"/>
    </xf>
    <xf numFmtId="0" fontId="10" fillId="0" borderId="0" xfId="0" applyFont="1" applyAlignment="1">
      <alignment horizontal="right" vertical="center"/>
    </xf>
    <xf numFmtId="0" fontId="2" fillId="6" borderId="21" xfId="0" applyFont="1" applyFill="1" applyBorder="1" applyAlignment="1">
      <alignment horizontal="left" vertical="center" wrapText="1"/>
    </xf>
    <xf numFmtId="0" fontId="2" fillId="6" borderId="22" xfId="0" applyFont="1" applyFill="1" applyBorder="1" applyAlignment="1">
      <alignment horizontal="left" vertical="center" wrapText="1"/>
    </xf>
    <xf numFmtId="0" fontId="2" fillId="6" borderId="26" xfId="0" applyFont="1" applyFill="1" applyBorder="1" applyAlignment="1">
      <alignment horizontal="left" vertical="center" wrapText="1"/>
    </xf>
    <xf numFmtId="0" fontId="2" fillId="7" borderId="19"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2" fillId="7" borderId="27"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10" fillId="7" borderId="31" xfId="0" applyFont="1" applyFill="1" applyBorder="1" applyAlignment="1">
      <alignment horizontal="left" vertical="center" wrapText="1"/>
    </xf>
    <xf numFmtId="0" fontId="10" fillId="7" borderId="32" xfId="0" applyFont="1" applyFill="1" applyBorder="1" applyAlignment="1">
      <alignment horizontal="left" vertical="center" wrapText="1"/>
    </xf>
    <xf numFmtId="0" fontId="3" fillId="6" borderId="19"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6" fillId="7" borderId="21" xfId="0" applyFont="1" applyFill="1" applyBorder="1" applyAlignment="1">
      <alignment horizontal="left" vertical="center" wrapText="1"/>
    </xf>
    <xf numFmtId="0" fontId="6" fillId="7" borderId="22" xfId="0" applyFont="1" applyFill="1" applyBorder="1" applyAlignment="1">
      <alignment horizontal="left" vertical="center" wrapText="1"/>
    </xf>
    <xf numFmtId="0" fontId="6" fillId="7" borderId="26" xfId="0" applyFont="1" applyFill="1" applyBorder="1" applyAlignment="1">
      <alignment horizontal="left" vertical="center" wrapText="1"/>
    </xf>
    <xf numFmtId="0" fontId="3" fillId="2" borderId="31"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2" fillId="4" borderId="17" xfId="0" applyFont="1" applyFill="1" applyBorder="1" applyAlignment="1">
      <alignment horizontal="center"/>
    </xf>
    <xf numFmtId="0" fontId="2" fillId="4" borderId="0" xfId="0" applyFont="1" applyFill="1" applyAlignment="1">
      <alignment horizontal="center" vertical="center"/>
    </xf>
    <xf numFmtId="0" fontId="2" fillId="4" borderId="0" xfId="0" applyFont="1" applyFill="1" applyAlignment="1">
      <alignment horizontal="center" vertical="center" wrapText="1"/>
    </xf>
    <xf numFmtId="0" fontId="10" fillId="0" borderId="0" xfId="0" applyFont="1" applyAlignment="1">
      <alignment horizontal="center" vertical="center"/>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7" xfId="0" applyFont="1" applyFill="1" applyBorder="1" applyAlignment="1">
      <alignment horizontal="center" vertical="center" wrapText="1"/>
    </xf>
    <xf numFmtId="0" fontId="3" fillId="2" borderId="31"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1" xfId="0" applyFont="1" applyFill="1" applyBorder="1" applyAlignment="1">
      <alignment horizontal="center" vertical="center"/>
    </xf>
    <xf numFmtId="0" fontId="0" fillId="4" borderId="1" xfId="0"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28" xfId="0" applyFont="1" applyFill="1" applyBorder="1" applyAlignment="1">
      <alignment horizontal="center" vertical="center"/>
    </xf>
    <xf numFmtId="0" fontId="2" fillId="4" borderId="36"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30" xfId="0" applyFont="1" applyFill="1" applyBorder="1" applyAlignment="1">
      <alignment horizontal="center" vertical="center"/>
    </xf>
    <xf numFmtId="0" fontId="2" fillId="0" borderId="0" xfId="0" applyFont="1" applyAlignment="1">
      <alignment horizontal="left" vertical="center"/>
    </xf>
    <xf numFmtId="0" fontId="3" fillId="5" borderId="19" xfId="0" applyFont="1" applyFill="1" applyBorder="1" applyAlignment="1">
      <alignment horizontal="center" vertical="center" wrapText="1"/>
    </xf>
    <xf numFmtId="0" fontId="3" fillId="5" borderId="20" xfId="0" applyFont="1" applyFill="1" applyBorder="1" applyAlignment="1">
      <alignment horizontal="center" vertical="center"/>
    </xf>
    <xf numFmtId="0" fontId="3" fillId="5" borderId="27" xfId="0" applyFont="1" applyFill="1" applyBorder="1" applyAlignment="1">
      <alignment horizontal="center" vertical="center"/>
    </xf>
    <xf numFmtId="0" fontId="2" fillId="7" borderId="38" xfId="0" applyFont="1" applyFill="1" applyBorder="1" applyAlignment="1">
      <alignment horizontal="left" vertical="center" wrapText="1"/>
    </xf>
    <xf numFmtId="0" fontId="2" fillId="7" borderId="37" xfId="0" applyFont="1" applyFill="1" applyBorder="1" applyAlignment="1">
      <alignment horizontal="left" vertical="center" wrapText="1"/>
    </xf>
    <xf numFmtId="0" fontId="2" fillId="7" borderId="39" xfId="0" applyFont="1" applyFill="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7" xfId="0" applyFont="1" applyBorder="1" applyAlignment="1">
      <alignment horizontal="center" vertical="center" wrapText="1"/>
    </xf>
    <xf numFmtId="0" fontId="0" fillId="0" borderId="23" xfId="5" applyFont="1" applyBorder="1" applyAlignment="1">
      <alignment horizontal="center" vertical="center" wrapText="1"/>
    </xf>
    <xf numFmtId="0" fontId="0" fillId="0" borderId="24" xfId="5" applyFont="1" applyBorder="1" applyAlignment="1">
      <alignment horizontal="center" vertical="center" wrapText="1"/>
    </xf>
    <xf numFmtId="0" fontId="0" fillId="0" borderId="7" xfId="5" applyFont="1" applyBorder="1" applyAlignment="1">
      <alignment horizontal="center" vertical="center" wrapText="1"/>
    </xf>
    <xf numFmtId="2" fontId="0" fillId="0" borderId="23"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7" xfId="0" applyNumberFormat="1" applyBorder="1" applyAlignment="1">
      <alignment horizontal="center" vertical="center" wrapText="1"/>
    </xf>
    <xf numFmtId="169" fontId="12" fillId="3" borderId="23" xfId="0" applyNumberFormat="1" applyFont="1" applyFill="1" applyBorder="1" applyAlignment="1">
      <alignment horizontal="center" vertical="center" wrapText="1"/>
    </xf>
    <xf numFmtId="169" fontId="12" fillId="3" borderId="24" xfId="0" applyNumberFormat="1" applyFont="1" applyFill="1" applyBorder="1" applyAlignment="1">
      <alignment horizontal="center" vertical="center" wrapText="1"/>
    </xf>
    <xf numFmtId="169" fontId="12" fillId="3" borderId="7" xfId="0" applyNumberFormat="1" applyFont="1" applyFill="1" applyBorder="1" applyAlignment="1">
      <alignment horizontal="center" vertical="center" wrapText="1"/>
    </xf>
    <xf numFmtId="0" fontId="3" fillId="5" borderId="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2" fillId="6" borderId="37" xfId="0" applyFont="1" applyFill="1" applyBorder="1" applyAlignment="1">
      <alignment horizontal="left" vertical="top" wrapText="1"/>
    </xf>
    <xf numFmtId="0" fontId="12" fillId="6" borderId="37" xfId="0" applyFont="1" applyFill="1" applyBorder="1" applyAlignment="1">
      <alignment horizontal="left" vertical="top"/>
    </xf>
    <xf numFmtId="0" fontId="12" fillId="6" borderId="39" xfId="0" applyFont="1" applyFill="1" applyBorder="1" applyAlignment="1">
      <alignment horizontal="left" vertical="top"/>
    </xf>
    <xf numFmtId="0" fontId="28" fillId="2" borderId="19" xfId="0" applyFont="1" applyFill="1" applyBorder="1" applyAlignment="1">
      <alignment horizontal="center" vertical="center"/>
    </xf>
    <xf numFmtId="0" fontId="28" fillId="2" borderId="20" xfId="0" applyFont="1" applyFill="1" applyBorder="1" applyAlignment="1">
      <alignment horizontal="center" vertical="center"/>
    </xf>
    <xf numFmtId="0" fontId="28" fillId="2" borderId="27" xfId="0" applyFont="1" applyFill="1" applyBorder="1" applyAlignment="1">
      <alignment horizontal="center" vertical="center"/>
    </xf>
    <xf numFmtId="0" fontId="2" fillId="2" borderId="4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0" fillId="0" borderId="6" xfId="0" applyFont="1" applyBorder="1" applyAlignment="1">
      <alignment horizontal="center" vertical="center"/>
    </xf>
    <xf numFmtId="0" fontId="30" fillId="4" borderId="6" xfId="0" applyFont="1" applyFill="1" applyBorder="1" applyAlignment="1">
      <alignment horizontal="center" vertical="center"/>
    </xf>
    <xf numFmtId="0" fontId="30" fillId="4" borderId="19"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9" xfId="0" applyFont="1" applyFill="1" applyBorder="1" applyAlignment="1">
      <alignment horizontal="center" vertical="center" wrapText="1"/>
    </xf>
    <xf numFmtId="0" fontId="30" fillId="4" borderId="20" xfId="0" applyFont="1" applyFill="1" applyBorder="1" applyAlignment="1">
      <alignment horizontal="center" vertical="center" wrapText="1"/>
    </xf>
    <xf numFmtId="0" fontId="30" fillId="0" borderId="6" xfId="0" applyFont="1" applyBorder="1" applyAlignment="1">
      <alignment horizontal="left" vertical="center"/>
    </xf>
    <xf numFmtId="0" fontId="30" fillId="0" borderId="6" xfId="0" applyFont="1" applyBorder="1" applyAlignment="1">
      <alignment horizontal="right" vertical="center" readingOrder="2"/>
    </xf>
    <xf numFmtId="0" fontId="12" fillId="3" borderId="23"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30" fillId="7" borderId="6" xfId="0" applyFont="1" applyFill="1" applyBorder="1" applyAlignment="1">
      <alignment horizontal="left" vertical="center" wrapText="1"/>
    </xf>
    <xf numFmtId="0" fontId="10" fillId="3" borderId="6"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24" xfId="0" applyFont="1" applyFill="1" applyBorder="1" applyAlignment="1">
      <alignment horizontal="center" vertical="center"/>
    </xf>
    <xf numFmtId="0" fontId="30" fillId="3" borderId="23" xfId="0" applyFont="1" applyFill="1" applyBorder="1" applyAlignment="1">
      <alignment horizontal="center" vertical="center" wrapText="1"/>
    </xf>
    <xf numFmtId="0" fontId="30" fillId="3" borderId="7" xfId="0" applyFont="1" applyFill="1" applyBorder="1" applyAlignment="1">
      <alignment horizontal="center" vertical="center" wrapText="1"/>
    </xf>
    <xf numFmtId="0" fontId="30" fillId="0" borderId="6" xfId="0" applyFont="1" applyBorder="1" applyAlignment="1">
      <alignment horizontal="center" vertical="center" wrapText="1"/>
    </xf>
    <xf numFmtId="0" fontId="30" fillId="0" borderId="23" xfId="0" applyFont="1" applyBorder="1" applyAlignment="1">
      <alignment horizontal="center" vertical="center" wrapText="1" readingOrder="2"/>
    </xf>
    <xf numFmtId="0" fontId="30" fillId="0" borderId="24" xfId="0" applyFont="1" applyBorder="1" applyAlignment="1">
      <alignment horizontal="center" vertical="center" wrapText="1" readingOrder="2"/>
    </xf>
    <xf numFmtId="0" fontId="30" fillId="0" borderId="7" xfId="0" applyFont="1" applyBorder="1" applyAlignment="1">
      <alignment horizontal="center" vertical="center" wrapText="1" readingOrder="2"/>
    </xf>
    <xf numFmtId="0" fontId="30" fillId="0" borderId="23" xfId="0" applyFont="1" applyBorder="1" applyAlignment="1">
      <alignment horizontal="center" vertical="center" wrapText="1"/>
    </xf>
    <xf numFmtId="0" fontId="30" fillId="0" borderId="7" xfId="0" applyFont="1" applyBorder="1" applyAlignment="1">
      <alignment horizontal="center" vertical="center" wrapText="1"/>
    </xf>
    <xf numFmtId="0" fontId="30" fillId="2" borderId="6" xfId="0" applyFont="1" applyFill="1" applyBorder="1" applyAlignment="1">
      <alignment horizontal="left" vertical="center" wrapText="1"/>
    </xf>
    <xf numFmtId="0" fontId="12" fillId="3" borderId="2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6" xfId="0" applyFont="1" applyBorder="1" applyAlignment="1">
      <alignment horizontal="center" vertical="center" wrapText="1" readingOrder="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6" xfId="0" applyFont="1" applyBorder="1" applyAlignment="1">
      <alignment horizontal="center" vertical="center"/>
    </xf>
    <xf numFmtId="0" fontId="6" fillId="0" borderId="41" xfId="0" applyFont="1" applyBorder="1" applyAlignment="1">
      <alignment horizontal="center" vertical="center"/>
    </xf>
    <xf numFmtId="0" fontId="6" fillId="0" borderId="39" xfId="0" applyFont="1" applyBorder="1" applyAlignment="1">
      <alignment horizontal="center" vertical="center"/>
    </xf>
    <xf numFmtId="0" fontId="23" fillId="0" borderId="27" xfId="4" applyFont="1" applyBorder="1" applyAlignment="1">
      <alignment horizontal="center" vertical="center"/>
    </xf>
    <xf numFmtId="0" fontId="12" fillId="3" borderId="6" xfId="0" applyFont="1" applyFill="1" applyBorder="1" applyAlignment="1">
      <alignment horizontal="right" vertical="center" wrapText="1"/>
    </xf>
    <xf numFmtId="0" fontId="12" fillId="0" borderId="6" xfId="0" applyFont="1" applyBorder="1" applyAlignment="1">
      <alignment horizontal="center" vertical="top" wrapText="1"/>
    </xf>
    <xf numFmtId="0" fontId="2" fillId="9" borderId="19" xfId="0" applyFont="1" applyFill="1" applyBorder="1" applyAlignment="1">
      <alignment horizontal="center" vertical="center" wrapText="1"/>
    </xf>
    <xf numFmtId="0" fontId="2" fillId="9" borderId="20" xfId="0" applyFont="1" applyFill="1" applyBorder="1" applyAlignment="1">
      <alignment horizontal="center" vertical="center" wrapText="1"/>
    </xf>
    <xf numFmtId="0" fontId="2" fillId="9" borderId="27" xfId="0" applyFont="1" applyFill="1" applyBorder="1" applyAlignment="1">
      <alignment horizontal="center" vertical="center" wrapText="1"/>
    </xf>
    <xf numFmtId="0" fontId="36" fillId="0" borderId="6" xfId="0" applyFont="1" applyBorder="1" applyAlignment="1">
      <alignment horizontal="center" vertical="top" wrapText="1"/>
    </xf>
    <xf numFmtId="0" fontId="12" fillId="0" borderId="23" xfId="0" applyFont="1" applyBorder="1" applyAlignment="1">
      <alignment horizontal="center" vertical="top" wrapText="1"/>
    </xf>
    <xf numFmtId="0" fontId="12" fillId="0" borderId="24" xfId="0" applyFont="1" applyBorder="1" applyAlignment="1">
      <alignment horizontal="center" vertical="top" wrapText="1"/>
    </xf>
    <xf numFmtId="0" fontId="12" fillId="0" borderId="7" xfId="0" applyFont="1" applyBorder="1" applyAlignment="1">
      <alignment horizontal="center" vertical="top" wrapText="1"/>
    </xf>
    <xf numFmtId="0" fontId="31" fillId="9" borderId="19" xfId="0" applyFont="1" applyFill="1" applyBorder="1" applyAlignment="1">
      <alignment horizontal="center" vertical="center" wrapText="1"/>
    </xf>
    <xf numFmtId="0" fontId="30" fillId="9" borderId="20" xfId="0" applyFont="1" applyFill="1" applyBorder="1" applyAlignment="1">
      <alignment horizontal="center" vertical="center" wrapText="1"/>
    </xf>
    <xf numFmtId="0" fontId="30" fillId="9" borderId="27" xfId="0" applyFont="1" applyFill="1" applyBorder="1" applyAlignment="1">
      <alignment horizontal="center" vertical="center" wrapText="1"/>
    </xf>
    <xf numFmtId="0" fontId="30" fillId="3" borderId="24" xfId="0" applyFont="1" applyFill="1" applyBorder="1" applyAlignment="1">
      <alignment horizontal="center" vertical="center" wrapText="1"/>
    </xf>
    <xf numFmtId="0" fontId="32" fillId="0" borderId="23"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7" xfId="0" applyFont="1" applyBorder="1" applyAlignment="1">
      <alignment horizontal="center" vertical="center" wrapText="1"/>
    </xf>
    <xf numFmtId="0" fontId="37" fillId="4" borderId="17" xfId="0" applyFont="1" applyFill="1" applyBorder="1" applyAlignment="1">
      <alignment horizontal="center"/>
    </xf>
    <xf numFmtId="0" fontId="37" fillId="4" borderId="0" xfId="0" applyFont="1" applyFill="1" applyAlignment="1">
      <alignment horizontal="center" vertical="center"/>
    </xf>
    <xf numFmtId="0" fontId="37" fillId="4" borderId="1" xfId="0" applyFont="1" applyFill="1" applyBorder="1" applyAlignment="1">
      <alignment horizontal="center" vertical="top" wrapText="1"/>
    </xf>
    <xf numFmtId="0" fontId="10" fillId="7" borderId="40" xfId="0" applyFont="1" applyFill="1" applyBorder="1" applyAlignment="1">
      <alignment horizontal="center" vertical="center" wrapText="1"/>
    </xf>
    <xf numFmtId="0" fontId="10" fillId="7" borderId="32" xfId="0" applyFont="1" applyFill="1" applyBorder="1" applyAlignment="1">
      <alignment horizontal="center" vertical="center" wrapText="1"/>
    </xf>
    <xf numFmtId="0" fontId="10" fillId="7" borderId="42" xfId="0" applyFont="1" applyFill="1" applyBorder="1" applyAlignment="1">
      <alignment horizontal="center" vertical="center" wrapText="1"/>
    </xf>
    <xf numFmtId="0" fontId="37" fillId="10" borderId="45" xfId="0" applyFont="1" applyFill="1" applyBorder="1" applyAlignment="1">
      <alignment horizontal="center" vertical="center" wrapText="1"/>
    </xf>
    <xf numFmtId="0" fontId="37" fillId="10" borderId="46" xfId="0" applyFont="1" applyFill="1" applyBorder="1" applyAlignment="1">
      <alignment horizontal="center" vertical="center" wrapText="1"/>
    </xf>
    <xf numFmtId="0" fontId="37" fillId="10" borderId="49" xfId="0" applyFont="1" applyFill="1" applyBorder="1" applyAlignment="1">
      <alignment horizontal="center" vertical="center" wrapText="1"/>
    </xf>
    <xf numFmtId="0" fontId="10" fillId="7" borderId="45" xfId="0" applyFont="1" applyFill="1" applyBorder="1" applyAlignment="1">
      <alignment horizontal="left" vertical="center" wrapText="1"/>
    </xf>
    <xf numFmtId="0" fontId="10" fillId="7" borderId="46" xfId="0" applyFont="1" applyFill="1" applyBorder="1" applyAlignment="1">
      <alignment horizontal="left" vertical="center" wrapText="1"/>
    </xf>
    <xf numFmtId="0" fontId="10" fillId="7" borderId="44" xfId="0" applyFont="1" applyFill="1" applyBorder="1" applyAlignment="1">
      <alignment horizontal="left" vertical="center" wrapText="1"/>
    </xf>
    <xf numFmtId="170" fontId="30" fillId="2" borderId="36" xfId="0" applyNumberFormat="1" applyFont="1" applyFill="1" applyBorder="1" applyAlignment="1">
      <alignment horizontal="left" vertical="center" wrapText="1"/>
    </xf>
    <xf numFmtId="170" fontId="30" fillId="2" borderId="1" xfId="0" applyNumberFormat="1" applyFont="1" applyFill="1" applyBorder="1" applyAlignment="1">
      <alignment horizontal="left" vertical="center" wrapText="1"/>
    </xf>
    <xf numFmtId="170" fontId="30" fillId="2" borderId="30" xfId="0" applyNumberFormat="1" applyFont="1" applyFill="1" applyBorder="1" applyAlignment="1">
      <alignment horizontal="left" vertical="center" wrapText="1"/>
    </xf>
    <xf numFmtId="0" fontId="10" fillId="2" borderId="40" xfId="0" applyFont="1" applyFill="1" applyBorder="1" applyAlignment="1">
      <alignment horizontal="left" vertical="center" wrapText="1"/>
    </xf>
    <xf numFmtId="0" fontId="10" fillId="2" borderId="32" xfId="0" applyFont="1" applyFill="1" applyBorder="1" applyAlignment="1">
      <alignment horizontal="left" vertical="center" wrapText="1"/>
    </xf>
    <xf numFmtId="0" fontId="10" fillId="2" borderId="42"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left" vertical="center" wrapText="1"/>
    </xf>
    <xf numFmtId="0" fontId="23" fillId="3" borderId="6" xfId="0" applyFont="1" applyFill="1" applyBorder="1" applyAlignment="1">
      <alignment horizontal="left" vertical="center" wrapText="1"/>
    </xf>
    <xf numFmtId="0" fontId="10" fillId="7" borderId="19" xfId="0" applyFont="1" applyFill="1" applyBorder="1" applyAlignment="1">
      <alignment horizontal="left" vertical="center" wrapText="1"/>
    </xf>
    <xf numFmtId="0" fontId="10" fillId="7" borderId="20" xfId="0" applyFont="1" applyFill="1" applyBorder="1" applyAlignment="1">
      <alignment horizontal="left" vertical="center" wrapText="1"/>
    </xf>
    <xf numFmtId="0" fontId="10" fillId="7" borderId="27"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10" fillId="2" borderId="27"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3" fillId="0" borderId="6" xfId="0" applyFont="1" applyBorder="1" applyAlignment="1">
      <alignment horizontal="center" vertical="center" wrapText="1"/>
    </xf>
    <xf numFmtId="2" fontId="12" fillId="0" borderId="23" xfId="0" applyNumberFormat="1" applyFont="1" applyBorder="1" applyAlignment="1">
      <alignment horizontal="center" vertical="center" wrapText="1"/>
    </xf>
    <xf numFmtId="2" fontId="12" fillId="0" borderId="24" xfId="0" applyNumberFormat="1" applyFont="1" applyBorder="1" applyAlignment="1">
      <alignment horizontal="center" vertical="center" wrapText="1"/>
    </xf>
    <xf numFmtId="2" fontId="12" fillId="0" borderId="7" xfId="0" applyNumberFormat="1" applyFont="1" applyBorder="1" applyAlignment="1">
      <alignment horizontal="center" vertical="center" wrapText="1"/>
    </xf>
    <xf numFmtId="0" fontId="10" fillId="7" borderId="6" xfId="0" applyFont="1" applyFill="1" applyBorder="1" applyAlignment="1">
      <alignment horizontal="left" vertical="center" wrapText="1"/>
    </xf>
    <xf numFmtId="0" fontId="23" fillId="3" borderId="23" xfId="0" applyFont="1" applyFill="1" applyBorder="1" applyAlignment="1">
      <alignment horizontal="center" vertical="center" wrapText="1"/>
    </xf>
    <xf numFmtId="0" fontId="23" fillId="3" borderId="24"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16" fillId="0" borderId="23" xfId="0" applyFont="1" applyBorder="1" applyAlignment="1">
      <alignment horizontal="center" vertical="top" wrapText="1"/>
    </xf>
    <xf numFmtId="0" fontId="16" fillId="0" borderId="24" xfId="0" applyFont="1" applyBorder="1" applyAlignment="1">
      <alignment horizontal="center" vertical="top" wrapText="1"/>
    </xf>
    <xf numFmtId="0" fontId="16" fillId="0" borderId="6" xfId="0" applyFont="1" applyBorder="1" applyAlignment="1">
      <alignment horizontal="center" vertical="top" wrapText="1"/>
    </xf>
    <xf numFmtId="0" fontId="12" fillId="0" borderId="23" xfId="5" applyFont="1" applyBorder="1" applyAlignment="1">
      <alignment horizontal="center" vertical="center" wrapText="1"/>
    </xf>
    <xf numFmtId="0" fontId="12" fillId="0" borderId="24" xfId="5" applyFont="1" applyBorder="1" applyAlignment="1">
      <alignment horizontal="center" vertical="center" wrapText="1"/>
    </xf>
    <xf numFmtId="0" fontId="12" fillId="0" borderId="7" xfId="5" applyFont="1" applyBorder="1" applyAlignment="1">
      <alignment horizontal="center"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30" fillId="0" borderId="7" xfId="0" applyFont="1" applyBorder="1" applyAlignment="1">
      <alignment horizontal="center" vertical="center"/>
    </xf>
    <xf numFmtId="0" fontId="30" fillId="4" borderId="38" xfId="0" applyFont="1" applyFill="1" applyBorder="1" applyAlignment="1">
      <alignment horizontal="center" vertical="center"/>
    </xf>
    <xf numFmtId="0" fontId="30" fillId="4" borderId="37" xfId="0" applyFont="1" applyFill="1" applyBorder="1" applyAlignment="1">
      <alignment horizontal="center" vertical="center"/>
    </xf>
    <xf numFmtId="0" fontId="19" fillId="0" borderId="0" xfId="0" applyFont="1" applyAlignment="1">
      <alignment horizontal="center" vertical="center"/>
    </xf>
    <xf numFmtId="0" fontId="19" fillId="0" borderId="41" xfId="0" applyFont="1" applyBorder="1" applyAlignment="1">
      <alignment horizontal="center" vertical="center"/>
    </xf>
    <xf numFmtId="0" fontId="19" fillId="0" borderId="37" xfId="0" applyFont="1" applyBorder="1" applyAlignment="1">
      <alignment horizontal="center" vertical="center"/>
    </xf>
    <xf numFmtId="0" fontId="19" fillId="0" borderId="39" xfId="0" applyFont="1" applyBorder="1" applyAlignment="1">
      <alignment horizontal="center" vertical="center"/>
    </xf>
    <xf numFmtId="0" fontId="10" fillId="3" borderId="7" xfId="0" applyFont="1" applyFill="1" applyBorder="1" applyAlignment="1">
      <alignment horizontal="center" vertical="center"/>
    </xf>
    <xf numFmtId="1" fontId="31" fillId="3" borderId="23" xfId="0" applyNumberFormat="1" applyFont="1" applyFill="1" applyBorder="1" applyAlignment="1">
      <alignment horizontal="center" vertical="center"/>
    </xf>
    <xf numFmtId="1" fontId="31" fillId="3" borderId="24" xfId="0" applyNumberFormat="1" applyFont="1" applyFill="1" applyBorder="1" applyAlignment="1">
      <alignment horizontal="center" vertical="center"/>
    </xf>
    <xf numFmtId="1" fontId="31" fillId="3" borderId="7" xfId="0" applyNumberFormat="1" applyFont="1" applyFill="1" applyBorder="1" applyAlignment="1">
      <alignment horizontal="center" vertical="center"/>
    </xf>
    <xf numFmtId="0" fontId="30" fillId="0" borderId="24" xfId="0" applyFont="1" applyBorder="1" applyAlignment="1">
      <alignment horizontal="center" vertical="center" wrapText="1"/>
    </xf>
    <xf numFmtId="0" fontId="10" fillId="2" borderId="6" xfId="0" applyFont="1" applyFill="1" applyBorder="1" applyAlignment="1">
      <alignment horizontal="left" vertical="center" wrapText="1"/>
    </xf>
    <xf numFmtId="0" fontId="30" fillId="11" borderId="19" xfId="0" applyFont="1" applyFill="1" applyBorder="1" applyAlignment="1">
      <alignment horizontal="center" vertical="center"/>
    </xf>
    <xf numFmtId="0" fontId="30" fillId="11" borderId="20" xfId="0" applyFont="1" applyFill="1" applyBorder="1" applyAlignment="1">
      <alignment horizontal="center" vertical="center"/>
    </xf>
    <xf numFmtId="0" fontId="30" fillId="11" borderId="27" xfId="0" applyFont="1" applyFill="1" applyBorder="1" applyAlignment="1">
      <alignment horizontal="center" vertical="center"/>
    </xf>
    <xf numFmtId="168" fontId="10" fillId="3" borderId="23" xfId="0" applyNumberFormat="1" applyFont="1" applyFill="1" applyBorder="1" applyAlignment="1">
      <alignment horizontal="center" vertical="top" wrapText="1"/>
    </xf>
    <xf numFmtId="168" fontId="10" fillId="3" borderId="24" xfId="0" applyNumberFormat="1" applyFont="1" applyFill="1" applyBorder="1" applyAlignment="1">
      <alignment horizontal="center" vertical="top" wrapText="1"/>
    </xf>
    <xf numFmtId="168" fontId="10" fillId="3" borderId="7" xfId="0" applyNumberFormat="1" applyFont="1" applyFill="1" applyBorder="1" applyAlignment="1">
      <alignment horizontal="center" vertical="top" wrapText="1"/>
    </xf>
    <xf numFmtId="0" fontId="10" fillId="3" borderId="23"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0" fillId="0" borderId="24" xfId="0"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30" fillId="0" borderId="19" xfId="0" applyFont="1" applyBorder="1" applyAlignment="1">
      <alignment horizontal="center" vertical="center"/>
    </xf>
    <xf numFmtId="0" fontId="30" fillId="0" borderId="27" xfId="0" applyFont="1" applyBorder="1" applyAlignment="1">
      <alignment horizontal="center" vertical="center"/>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24" xfId="0" applyFont="1" applyBorder="1" applyAlignment="1">
      <alignment horizontal="center" vertical="center" wrapText="1"/>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3" borderId="23" xfId="0" applyFill="1" applyBorder="1" applyAlignment="1">
      <alignment horizontal="center" vertical="center" wrapText="1"/>
    </xf>
    <xf numFmtId="0" fontId="0" fillId="3" borderId="7" xfId="0" applyFill="1" applyBorder="1" applyAlignment="1">
      <alignment horizontal="center"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7" xfId="0" applyFont="1" applyBorder="1" applyAlignment="1">
      <alignment horizontal="center" vertical="center" wrapText="1"/>
    </xf>
    <xf numFmtId="0" fontId="6" fillId="3" borderId="23" xfId="0" applyFont="1" applyFill="1" applyBorder="1" applyAlignment="1">
      <alignment horizontal="center" vertical="top" wrapText="1"/>
    </xf>
    <xf numFmtId="0" fontId="6" fillId="3" borderId="24" xfId="0" applyFont="1" applyFill="1" applyBorder="1" applyAlignment="1">
      <alignment horizontal="center" vertical="top"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7" xfId="0" applyFont="1" applyBorder="1" applyAlignment="1">
      <alignment horizontal="center" vertical="top" wrapText="1"/>
    </xf>
    <xf numFmtId="0" fontId="6" fillId="3" borderId="7" xfId="0" applyFont="1" applyFill="1" applyBorder="1" applyAlignment="1">
      <alignment horizontal="center" vertical="top" wrapText="1"/>
    </xf>
    <xf numFmtId="0" fontId="10"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16" fillId="0" borderId="6" xfId="5" applyFont="1" applyBorder="1" applyAlignment="1">
      <alignment horizontal="left" vertical="center" wrapText="1" readingOrder="1"/>
    </xf>
    <xf numFmtId="0" fontId="12" fillId="0" borderId="6" xfId="0" applyFont="1" applyBorder="1" applyAlignment="1">
      <alignment horizontal="center" vertical="center" wrapText="1" readingOrder="2"/>
    </xf>
    <xf numFmtId="0" fontId="2" fillId="0" borderId="18" xfId="0" applyFont="1" applyBorder="1" applyAlignment="1">
      <alignment horizontal="center" vertical="center" wrapText="1"/>
    </xf>
    <xf numFmtId="0" fontId="2" fillId="0" borderId="0" xfId="0" applyFont="1" applyAlignment="1">
      <alignment horizontal="center" vertical="center"/>
    </xf>
    <xf numFmtId="0" fontId="2" fillId="0" borderId="18" xfId="0" applyFont="1" applyBorder="1" applyAlignment="1">
      <alignment horizontal="center" vertical="center"/>
    </xf>
    <xf numFmtId="0" fontId="12" fillId="0" borderId="0" xfId="0" applyFont="1" applyAlignment="1">
      <alignment horizontal="center" vertical="center"/>
    </xf>
    <xf numFmtId="0" fontId="12" fillId="0" borderId="29" xfId="0" applyFont="1" applyBorder="1" applyAlignment="1">
      <alignment horizontal="center" vertical="center"/>
    </xf>
    <xf numFmtId="0" fontId="23" fillId="0" borderId="6" xfId="4"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10" fillId="2" borderId="23" xfId="0" applyFont="1" applyFill="1" applyBorder="1" applyAlignment="1">
      <alignment horizontal="left" vertical="center" wrapText="1"/>
    </xf>
    <xf numFmtId="0" fontId="10" fillId="8" borderId="1" xfId="0" applyFont="1" applyFill="1"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 xfId="0" applyBorder="1" applyAlignment="1">
      <alignment horizontal="center" vertical="center"/>
    </xf>
    <xf numFmtId="0" fontId="0" fillId="0" borderId="30" xfId="0" applyBorder="1" applyAlignment="1">
      <alignment horizontal="center" vertical="center"/>
    </xf>
    <xf numFmtId="0" fontId="19" fillId="0" borderId="22" xfId="0" applyFont="1" applyBorder="1" applyAlignment="1">
      <alignment horizontal="center" vertical="center"/>
    </xf>
    <xf numFmtId="0" fontId="19" fillId="0" borderId="26" xfId="0" applyFont="1" applyBorder="1" applyAlignment="1">
      <alignment horizontal="center" vertical="center"/>
    </xf>
    <xf numFmtId="2" fontId="6" fillId="0" borderId="23" xfId="0" applyNumberFormat="1" applyFont="1" applyBorder="1" applyAlignment="1">
      <alignment horizontal="center" vertical="center" wrapText="1"/>
    </xf>
    <xf numFmtId="2" fontId="6" fillId="0" borderId="24"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0" fontId="19" fillId="2" borderId="21" xfId="0" applyFont="1" applyFill="1" applyBorder="1" applyAlignment="1">
      <alignment horizontal="left" vertical="center" wrapText="1"/>
    </xf>
    <xf numFmtId="0" fontId="19" fillId="2" borderId="22" xfId="0" applyFont="1" applyFill="1" applyBorder="1" applyAlignment="1">
      <alignment horizontal="left" vertical="center" wrapText="1"/>
    </xf>
    <xf numFmtId="0" fontId="19" fillId="2" borderId="26" xfId="0" applyFont="1" applyFill="1" applyBorder="1" applyAlignment="1">
      <alignment horizontal="left" vertical="center" wrapText="1"/>
    </xf>
    <xf numFmtId="169" fontId="6" fillId="3" borderId="23" xfId="0" applyNumberFormat="1" applyFont="1" applyFill="1" applyBorder="1" applyAlignment="1">
      <alignment horizontal="center" vertical="center" wrapText="1"/>
    </xf>
    <xf numFmtId="169" fontId="6" fillId="3" borderId="24" xfId="0" applyNumberFormat="1" applyFont="1" applyFill="1" applyBorder="1" applyAlignment="1">
      <alignment horizontal="center" vertical="center" wrapText="1"/>
    </xf>
    <xf numFmtId="169" fontId="6" fillId="3" borderId="7" xfId="0" applyNumberFormat="1" applyFont="1" applyFill="1" applyBorder="1" applyAlignment="1">
      <alignment horizontal="center" vertical="center" wrapText="1"/>
    </xf>
    <xf numFmtId="0" fontId="6" fillId="0" borderId="23" xfId="5" applyFont="1" applyBorder="1" applyAlignment="1">
      <alignment horizontal="center" vertical="center" wrapText="1"/>
    </xf>
    <xf numFmtId="0" fontId="6" fillId="0" borderId="24" xfId="5" applyFont="1" applyBorder="1" applyAlignment="1">
      <alignment horizontal="center" vertical="center" wrapText="1"/>
    </xf>
    <xf numFmtId="0" fontId="6" fillId="0" borderId="7" xfId="5" applyFont="1" applyBorder="1" applyAlignment="1">
      <alignment horizontal="center" vertical="center" wrapText="1"/>
    </xf>
    <xf numFmtId="0" fontId="23" fillId="0" borderId="23" xfId="4" applyFont="1" applyBorder="1" applyAlignment="1">
      <alignment horizontal="center" vertical="center"/>
    </xf>
    <xf numFmtId="0" fontId="23" fillId="0" borderId="24" xfId="4" applyFont="1" applyBorder="1" applyAlignment="1">
      <alignment horizontal="center" vertical="center"/>
    </xf>
    <xf numFmtId="0" fontId="23" fillId="0" borderId="7" xfId="4"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2" fillId="0" borderId="0" xfId="4" applyFont="1" applyAlignment="1">
      <alignment horizontal="center" vertical="center"/>
    </xf>
    <xf numFmtId="0" fontId="3" fillId="0" borderId="1" xfId="4" applyFont="1" applyBorder="1" applyAlignment="1">
      <alignment horizontal="center" vertical="center"/>
    </xf>
    <xf numFmtId="0" fontId="0" fillId="2" borderId="3" xfId="4" applyFont="1" applyFill="1" applyBorder="1" applyAlignment="1">
      <alignment horizontal="center" vertical="center" wrapText="1"/>
    </xf>
    <xf numFmtId="0" fontId="0" fillId="2" borderId="10" xfId="4" applyFont="1" applyFill="1" applyBorder="1" applyAlignment="1">
      <alignment horizontal="center" vertical="center" wrapText="1"/>
    </xf>
    <xf numFmtId="0" fontId="0" fillId="2" borderId="11" xfId="4" applyFont="1" applyFill="1" applyBorder="1" applyAlignment="1">
      <alignment horizontal="center" vertical="center" wrapText="1"/>
    </xf>
    <xf numFmtId="0" fontId="0" fillId="2" borderId="12" xfId="4" applyFont="1" applyFill="1" applyBorder="1" applyAlignment="1">
      <alignment horizontal="center" vertical="center" wrapText="1"/>
    </xf>
    <xf numFmtId="0" fontId="0" fillId="2" borderId="4" xfId="4" applyFont="1" applyFill="1" applyBorder="1" applyAlignment="1">
      <alignment horizontal="center" vertical="center" wrapText="1"/>
    </xf>
    <xf numFmtId="0" fontId="0" fillId="2" borderId="7" xfId="4" applyFont="1" applyFill="1" applyBorder="1" applyAlignment="1">
      <alignment horizontal="center" vertical="center" wrapText="1"/>
    </xf>
    <xf numFmtId="0" fontId="0" fillId="2" borderId="4" xfId="5" applyFont="1" applyFill="1" applyBorder="1" applyAlignment="1">
      <alignment horizontal="center" vertical="center" wrapText="1"/>
    </xf>
    <xf numFmtId="0" fontId="0" fillId="2" borderId="7" xfId="5" applyFont="1" applyFill="1" applyBorder="1" applyAlignment="1">
      <alignment horizontal="center" vertical="center" wrapText="1"/>
    </xf>
    <xf numFmtId="0" fontId="0" fillId="2" borderId="3" xfId="5" applyFont="1" applyFill="1" applyBorder="1" applyAlignment="1">
      <alignment horizontal="center" vertical="center" wrapText="1"/>
    </xf>
    <xf numFmtId="0" fontId="0" fillId="2" borderId="6" xfId="5" applyFont="1" applyFill="1" applyBorder="1" applyAlignment="1">
      <alignment horizontal="center" vertical="center" wrapText="1"/>
    </xf>
    <xf numFmtId="0" fontId="0" fillId="2" borderId="6" xfId="4" applyFont="1" applyFill="1" applyBorder="1" applyAlignment="1">
      <alignment horizontal="center" vertical="center" wrapText="1"/>
    </xf>
    <xf numFmtId="0" fontId="0" fillId="2" borderId="13" xfId="4" applyFont="1" applyFill="1" applyBorder="1" applyAlignment="1">
      <alignment horizontal="center" vertical="center" wrapText="1"/>
    </xf>
    <xf numFmtId="0" fontId="0" fillId="2" borderId="14" xfId="4" applyFont="1" applyFill="1" applyBorder="1" applyAlignment="1">
      <alignment horizontal="center" vertical="center" wrapText="1"/>
    </xf>
    <xf numFmtId="0" fontId="3" fillId="2" borderId="8" xfId="4" applyFont="1" applyFill="1" applyBorder="1" applyAlignment="1">
      <alignment horizontal="center" vertical="center"/>
    </xf>
    <xf numFmtId="0" fontId="3" fillId="2" borderId="9" xfId="4" applyFont="1" applyFill="1" applyBorder="1" applyAlignment="1">
      <alignment horizontal="center" vertical="center"/>
    </xf>
    <xf numFmtId="0" fontId="0" fillId="2" borderId="2" xfId="4" applyFont="1" applyFill="1" applyBorder="1" applyAlignment="1">
      <alignment horizontal="center" vertical="center" wrapText="1"/>
    </xf>
    <xf numFmtId="0" fontId="0" fillId="2" borderId="5" xfId="4" applyFont="1" applyFill="1" applyBorder="1" applyAlignment="1">
      <alignment horizontal="center" vertical="center" wrapText="1"/>
    </xf>
  </cellXfs>
  <cellStyles count="9">
    <cellStyle name="Comma" xfId="1" builtinId="3"/>
    <cellStyle name="Comma 2" xfId="2" xr:uid="{00000000-0005-0000-0000-000001000000}"/>
    <cellStyle name="Comma 5"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8" xr:uid="{00000000-0005-0000-0000-000007000000}"/>
    <cellStyle name="Normal 5" xfId="7"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753594</xdr:colOff>
      <xdr:row>0</xdr:row>
      <xdr:rowOff>103533</xdr:rowOff>
    </xdr:from>
    <xdr:to>
      <xdr:col>8</xdr:col>
      <xdr:colOff>1586412</xdr:colOff>
      <xdr:row>2</xdr:row>
      <xdr:rowOff>496956</xdr:rowOff>
    </xdr:to>
    <xdr:pic>
      <xdr:nvPicPr>
        <xdr:cNvPr id="3" name="Picture 2" descr="DBCDC890">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941040" y="103505"/>
          <a:ext cx="2125980" cy="1060450"/>
        </a:xfrm>
        <a:prstGeom prst="rect">
          <a:avLst/>
        </a:prstGeom>
        <a:noFill/>
      </xdr:spPr>
    </xdr:pic>
    <xdr:clientData/>
  </xdr:twoCellAnchor>
  <xdr:twoCellAnchor editAs="oneCell">
    <xdr:from>
      <xdr:col>7</xdr:col>
      <xdr:colOff>1259840</xdr:colOff>
      <xdr:row>39</xdr:row>
      <xdr:rowOff>5080</xdr:rowOff>
    </xdr:from>
    <xdr:to>
      <xdr:col>8</xdr:col>
      <xdr:colOff>1651635</xdr:colOff>
      <xdr:row>41</xdr:row>
      <xdr:rowOff>574040</xdr:rowOff>
    </xdr:to>
    <xdr:pic>
      <xdr:nvPicPr>
        <xdr:cNvPr id="2" name="Picture 1" descr="DBCDC890">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447770" y="29390340"/>
          <a:ext cx="1684655" cy="1007110"/>
        </a:xfrm>
        <a:prstGeom prst="rect">
          <a:avLst/>
        </a:prstGeom>
        <a:noFill/>
      </xdr:spPr>
    </xdr:pic>
    <xdr:clientData/>
  </xdr:twoCellAnchor>
  <xdr:twoCellAnchor editAs="oneCell">
    <xdr:from>
      <xdr:col>6</xdr:col>
      <xdr:colOff>1522095</xdr:colOff>
      <xdr:row>66</xdr:row>
      <xdr:rowOff>104140</xdr:rowOff>
    </xdr:from>
    <xdr:to>
      <xdr:col>8</xdr:col>
      <xdr:colOff>1568450</xdr:colOff>
      <xdr:row>68</xdr:row>
      <xdr:rowOff>595630</xdr:rowOff>
    </xdr:to>
    <xdr:pic>
      <xdr:nvPicPr>
        <xdr:cNvPr id="4" name="Picture 3" descr="DBCDC89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175230" y="47364650"/>
          <a:ext cx="2874010" cy="1253490"/>
        </a:xfrm>
        <a:prstGeom prst="rect">
          <a:avLst/>
        </a:prstGeom>
        <a:noFill/>
      </xdr:spPr>
    </xdr:pic>
    <xdr:clientData/>
  </xdr:twoCellAnchor>
  <xdr:twoCellAnchor editAs="oneCell">
    <xdr:from>
      <xdr:col>6</xdr:col>
      <xdr:colOff>1459865</xdr:colOff>
      <xdr:row>120</xdr:row>
      <xdr:rowOff>11430</xdr:rowOff>
    </xdr:from>
    <xdr:to>
      <xdr:col>8</xdr:col>
      <xdr:colOff>1602740</xdr:colOff>
      <xdr:row>122</xdr:row>
      <xdr:rowOff>471805</xdr:rowOff>
    </xdr:to>
    <xdr:pic>
      <xdr:nvPicPr>
        <xdr:cNvPr id="5" name="Picture 4" descr="DBCDC890">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113000" y="93626940"/>
          <a:ext cx="2970530" cy="1362075"/>
        </a:xfrm>
        <a:prstGeom prst="rect">
          <a:avLst/>
        </a:prstGeom>
        <a:noFill/>
      </xdr:spPr>
    </xdr:pic>
    <xdr:clientData/>
  </xdr:twoCellAnchor>
  <xdr:twoCellAnchor editAs="oneCell">
    <xdr:from>
      <xdr:col>7</xdr:col>
      <xdr:colOff>110490</xdr:colOff>
      <xdr:row>167</xdr:row>
      <xdr:rowOff>77470</xdr:rowOff>
    </xdr:from>
    <xdr:to>
      <xdr:col>8</xdr:col>
      <xdr:colOff>1602740</xdr:colOff>
      <xdr:row>171</xdr:row>
      <xdr:rowOff>112395</xdr:rowOff>
    </xdr:to>
    <xdr:pic>
      <xdr:nvPicPr>
        <xdr:cNvPr id="6" name="Picture 5" descr="DBCDC890">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298420" y="130992880"/>
          <a:ext cx="2785110" cy="1482725"/>
        </a:xfrm>
        <a:prstGeom prst="rect">
          <a:avLst/>
        </a:prstGeom>
        <a:noFill/>
      </xdr:spPr>
    </xdr:pic>
    <xdr:clientData/>
  </xdr:twoCellAnchor>
  <xdr:twoCellAnchor>
    <xdr:from>
      <xdr:col>7</xdr:col>
      <xdr:colOff>2578100</xdr:colOff>
      <xdr:row>209</xdr:row>
      <xdr:rowOff>22860</xdr:rowOff>
    </xdr:from>
    <xdr:to>
      <xdr:col>8</xdr:col>
      <xdr:colOff>2281555</xdr:colOff>
      <xdr:row>212</xdr:row>
      <xdr:rowOff>392430</xdr:rowOff>
    </xdr:to>
    <xdr:pic>
      <xdr:nvPicPr>
        <xdr:cNvPr id="7" name="Picture 2" descr="DBCDC89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480790" y="150115270"/>
          <a:ext cx="1675130" cy="878840"/>
        </a:xfrm>
        <a:prstGeom prst="rect">
          <a:avLst/>
        </a:prstGeom>
        <a:noFill/>
      </xdr:spPr>
    </xdr:pic>
    <xdr:clientData/>
  </xdr:twoCellAnchor>
  <xdr:twoCellAnchor editAs="oneCell">
    <xdr:from>
      <xdr:col>7</xdr:col>
      <xdr:colOff>623570</xdr:colOff>
      <xdr:row>235</xdr:row>
      <xdr:rowOff>15875</xdr:rowOff>
    </xdr:from>
    <xdr:to>
      <xdr:col>8</xdr:col>
      <xdr:colOff>1610360</xdr:colOff>
      <xdr:row>237</xdr:row>
      <xdr:rowOff>419735</xdr:rowOff>
    </xdr:to>
    <xdr:pic>
      <xdr:nvPicPr>
        <xdr:cNvPr id="8" name="Picture 7" descr="DBCDC890">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811500" y="163786185"/>
          <a:ext cx="2279650" cy="1076960"/>
        </a:xfrm>
        <a:prstGeom prst="rect">
          <a:avLst/>
        </a:prstGeom>
        <a:noFill/>
      </xdr:spPr>
    </xdr:pic>
    <xdr:clientData/>
  </xdr:twoCellAnchor>
  <xdr:twoCellAnchor editAs="oneCell">
    <xdr:from>
      <xdr:col>7</xdr:col>
      <xdr:colOff>927735</xdr:colOff>
      <xdr:row>266</xdr:row>
      <xdr:rowOff>109855</xdr:rowOff>
    </xdr:from>
    <xdr:to>
      <xdr:col>8</xdr:col>
      <xdr:colOff>1523365</xdr:colOff>
      <xdr:row>268</xdr:row>
      <xdr:rowOff>305435</xdr:rowOff>
    </xdr:to>
    <xdr:pic>
      <xdr:nvPicPr>
        <xdr:cNvPr id="10" name="Picture 9" descr="DBCDC890">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115665" y="190219965"/>
          <a:ext cx="1888490" cy="1033780"/>
        </a:xfrm>
        <a:prstGeom prst="rect">
          <a:avLst/>
        </a:prstGeom>
        <a:noFill/>
      </xdr:spPr>
    </xdr:pic>
    <xdr:clientData/>
  </xdr:twoCellAnchor>
  <xdr:twoCellAnchor editAs="oneCell">
    <xdr:from>
      <xdr:col>7</xdr:col>
      <xdr:colOff>381635</xdr:colOff>
      <xdr:row>302</xdr:row>
      <xdr:rowOff>39370</xdr:rowOff>
    </xdr:from>
    <xdr:to>
      <xdr:col>8</xdr:col>
      <xdr:colOff>1555115</xdr:colOff>
      <xdr:row>304</xdr:row>
      <xdr:rowOff>401955</xdr:rowOff>
    </xdr:to>
    <xdr:pic>
      <xdr:nvPicPr>
        <xdr:cNvPr id="11" name="Picture 10" descr="DBCDC89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569565" y="224007680"/>
          <a:ext cx="2466340" cy="1035685"/>
        </a:xfrm>
        <a:prstGeom prst="rect">
          <a:avLst/>
        </a:prstGeom>
        <a:noFill/>
      </xdr:spPr>
    </xdr:pic>
    <xdr:clientData/>
  </xdr:twoCellAnchor>
  <xdr:twoCellAnchor editAs="oneCell">
    <xdr:from>
      <xdr:col>7</xdr:col>
      <xdr:colOff>490855</xdr:colOff>
      <xdr:row>355</xdr:row>
      <xdr:rowOff>18415</xdr:rowOff>
    </xdr:from>
    <xdr:to>
      <xdr:col>8</xdr:col>
      <xdr:colOff>1567815</xdr:colOff>
      <xdr:row>358</xdr:row>
      <xdr:rowOff>172085</xdr:rowOff>
    </xdr:to>
    <xdr:pic>
      <xdr:nvPicPr>
        <xdr:cNvPr id="12" name="Picture 11" descr="DBCDC890">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678785" y="250542425"/>
          <a:ext cx="2369820" cy="1131570"/>
        </a:xfrm>
        <a:prstGeom prst="rect">
          <a:avLst/>
        </a:prstGeom>
        <a:noFill/>
      </xdr:spPr>
    </xdr:pic>
    <xdr:clientData/>
  </xdr:twoCellAnchor>
  <xdr:twoCellAnchor editAs="oneCell">
    <xdr:from>
      <xdr:col>7</xdr:col>
      <xdr:colOff>582295</xdr:colOff>
      <xdr:row>405</xdr:row>
      <xdr:rowOff>21590</xdr:rowOff>
    </xdr:from>
    <xdr:to>
      <xdr:col>8</xdr:col>
      <xdr:colOff>1600835</xdr:colOff>
      <xdr:row>410</xdr:row>
      <xdr:rowOff>130175</xdr:rowOff>
    </xdr:to>
    <xdr:pic>
      <xdr:nvPicPr>
        <xdr:cNvPr id="13" name="Picture 12" descr="DBCDC890">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770225" y="283197300"/>
          <a:ext cx="2311400" cy="1061085"/>
        </a:xfrm>
        <a:prstGeom prst="rect">
          <a:avLst/>
        </a:prstGeom>
        <a:noFill/>
      </xdr:spPr>
    </xdr:pic>
    <xdr:clientData/>
  </xdr:twoCellAnchor>
  <xdr:twoCellAnchor editAs="oneCell">
    <xdr:from>
      <xdr:col>7</xdr:col>
      <xdr:colOff>650240</xdr:colOff>
      <xdr:row>444</xdr:row>
      <xdr:rowOff>87630</xdr:rowOff>
    </xdr:from>
    <xdr:to>
      <xdr:col>8</xdr:col>
      <xdr:colOff>1560830</xdr:colOff>
      <xdr:row>446</xdr:row>
      <xdr:rowOff>523240</xdr:rowOff>
    </xdr:to>
    <xdr:pic>
      <xdr:nvPicPr>
        <xdr:cNvPr id="14" name="Picture 13" descr="DBCDC890">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838170" y="300078140"/>
          <a:ext cx="2203450" cy="969010"/>
        </a:xfrm>
        <a:prstGeom prst="rect">
          <a:avLst/>
        </a:prstGeom>
        <a:noFill/>
      </xdr:spPr>
    </xdr:pic>
    <xdr:clientData/>
  </xdr:twoCellAnchor>
  <xdr:twoCellAnchor editAs="oneCell">
    <xdr:from>
      <xdr:col>7</xdr:col>
      <xdr:colOff>852805</xdr:colOff>
      <xdr:row>480</xdr:row>
      <xdr:rowOff>28575</xdr:rowOff>
    </xdr:from>
    <xdr:to>
      <xdr:col>8</xdr:col>
      <xdr:colOff>1574165</xdr:colOff>
      <xdr:row>482</xdr:row>
      <xdr:rowOff>577215</xdr:rowOff>
    </xdr:to>
    <xdr:pic>
      <xdr:nvPicPr>
        <xdr:cNvPr id="15" name="Picture 14" descr="DBCDC890">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040735" y="333394685"/>
          <a:ext cx="2014220" cy="929640"/>
        </a:xfrm>
        <a:prstGeom prst="rect">
          <a:avLst/>
        </a:prstGeom>
        <a:noFill/>
      </xdr:spPr>
    </xdr:pic>
    <xdr:clientData/>
  </xdr:twoCellAnchor>
  <xdr:twoCellAnchor editAs="oneCell">
    <xdr:from>
      <xdr:col>7</xdr:col>
      <xdr:colOff>342900</xdr:colOff>
      <xdr:row>511</xdr:row>
      <xdr:rowOff>9525</xdr:rowOff>
    </xdr:from>
    <xdr:to>
      <xdr:col>8</xdr:col>
      <xdr:colOff>1579880</xdr:colOff>
      <xdr:row>513</xdr:row>
      <xdr:rowOff>433705</xdr:rowOff>
    </xdr:to>
    <xdr:pic>
      <xdr:nvPicPr>
        <xdr:cNvPr id="16" name="Picture 15" descr="DBCDC890">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530830" y="349961835"/>
          <a:ext cx="2529840" cy="1186180"/>
        </a:xfrm>
        <a:prstGeom prst="rect">
          <a:avLst/>
        </a:prstGeom>
        <a:noFill/>
      </xdr:spPr>
    </xdr:pic>
    <xdr:clientData/>
  </xdr:twoCellAnchor>
  <xdr:twoCellAnchor editAs="oneCell">
    <xdr:from>
      <xdr:col>7</xdr:col>
      <xdr:colOff>824865</xdr:colOff>
      <xdr:row>540</xdr:row>
      <xdr:rowOff>23495</xdr:rowOff>
    </xdr:from>
    <xdr:to>
      <xdr:col>8</xdr:col>
      <xdr:colOff>1561465</xdr:colOff>
      <xdr:row>543</xdr:row>
      <xdr:rowOff>17145</xdr:rowOff>
    </xdr:to>
    <xdr:pic>
      <xdr:nvPicPr>
        <xdr:cNvPr id="17" name="Picture 16" descr="DBCDC890">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012795" y="366612805"/>
          <a:ext cx="2029460" cy="933450"/>
        </a:xfrm>
        <a:prstGeom prst="rect">
          <a:avLst/>
        </a:prstGeom>
        <a:noFill/>
      </xdr:spPr>
    </xdr:pic>
    <xdr:clientData/>
  </xdr:twoCellAnchor>
  <xdr:twoCellAnchor editAs="oneCell">
    <xdr:from>
      <xdr:col>7</xdr:col>
      <xdr:colOff>957580</xdr:colOff>
      <xdr:row>562</xdr:row>
      <xdr:rowOff>32385</xdr:rowOff>
    </xdr:from>
    <xdr:to>
      <xdr:col>8</xdr:col>
      <xdr:colOff>1586865</xdr:colOff>
      <xdr:row>564</xdr:row>
      <xdr:rowOff>384810</xdr:rowOff>
    </xdr:to>
    <xdr:pic>
      <xdr:nvPicPr>
        <xdr:cNvPr id="18" name="Picture 17" descr="DBCDC890">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145510" y="384350895"/>
          <a:ext cx="1922145" cy="974725"/>
        </a:xfrm>
        <a:prstGeom prst="rect">
          <a:avLst/>
        </a:prstGeom>
        <a:noFill/>
      </xdr:spPr>
    </xdr:pic>
    <xdr:clientData/>
  </xdr:twoCellAnchor>
  <xdr:twoCellAnchor editAs="oneCell">
    <xdr:from>
      <xdr:col>7</xdr:col>
      <xdr:colOff>636270</xdr:colOff>
      <xdr:row>595</xdr:row>
      <xdr:rowOff>367665</xdr:rowOff>
    </xdr:from>
    <xdr:to>
      <xdr:col>8</xdr:col>
      <xdr:colOff>1580515</xdr:colOff>
      <xdr:row>598</xdr:row>
      <xdr:rowOff>515620</xdr:rowOff>
    </xdr:to>
    <xdr:pic>
      <xdr:nvPicPr>
        <xdr:cNvPr id="19" name="Picture 18" descr="DBCDC890">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824200" y="417261675"/>
          <a:ext cx="2237105" cy="1011555"/>
        </a:xfrm>
        <a:prstGeom prst="rect">
          <a:avLst/>
        </a:prstGeom>
        <a:noFill/>
      </xdr:spPr>
    </xdr:pic>
    <xdr:clientData/>
  </xdr:twoCellAnchor>
  <xdr:twoCellAnchor editAs="oneCell">
    <xdr:from>
      <xdr:col>7</xdr:col>
      <xdr:colOff>963295</xdr:colOff>
      <xdr:row>622</xdr:row>
      <xdr:rowOff>10795</xdr:rowOff>
    </xdr:from>
    <xdr:to>
      <xdr:col>8</xdr:col>
      <xdr:colOff>1583055</xdr:colOff>
      <xdr:row>625</xdr:row>
      <xdr:rowOff>172085</xdr:rowOff>
    </xdr:to>
    <xdr:pic>
      <xdr:nvPicPr>
        <xdr:cNvPr id="20" name="Picture 19" descr="DBCDC890">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6151225" y="438177305"/>
          <a:ext cx="1912620" cy="948690"/>
        </a:xfrm>
        <a:prstGeom prst="rect">
          <a:avLst/>
        </a:prstGeom>
        <a:noFill/>
      </xdr:spPr>
    </xdr:pic>
    <xdr:clientData/>
  </xdr:twoCellAnchor>
  <xdr:twoCellAnchor editAs="oneCell">
    <xdr:from>
      <xdr:col>7</xdr:col>
      <xdr:colOff>709295</xdr:colOff>
      <xdr:row>673</xdr:row>
      <xdr:rowOff>99060</xdr:rowOff>
    </xdr:from>
    <xdr:to>
      <xdr:col>8</xdr:col>
      <xdr:colOff>1550035</xdr:colOff>
      <xdr:row>675</xdr:row>
      <xdr:rowOff>419100</xdr:rowOff>
    </xdr:to>
    <xdr:pic>
      <xdr:nvPicPr>
        <xdr:cNvPr id="21" name="Picture 20" descr="DBCDC89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897225" y="470574370"/>
          <a:ext cx="2133600" cy="1145540"/>
        </a:xfrm>
        <a:prstGeom prst="rect">
          <a:avLst/>
        </a:prstGeom>
        <a:noFill/>
      </xdr:spPr>
    </xdr:pic>
    <xdr:clientData/>
  </xdr:twoCellAnchor>
  <xdr:twoCellAnchor>
    <xdr:from>
      <xdr:col>7</xdr:col>
      <xdr:colOff>650240</xdr:colOff>
      <xdr:row>710</xdr:row>
      <xdr:rowOff>28575</xdr:rowOff>
    </xdr:from>
    <xdr:to>
      <xdr:col>8</xdr:col>
      <xdr:colOff>1603375</xdr:colOff>
      <xdr:row>713</xdr:row>
      <xdr:rowOff>229235</xdr:rowOff>
    </xdr:to>
    <xdr:pic>
      <xdr:nvPicPr>
        <xdr:cNvPr id="22" name="Picture 2" descr="DBCDC89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838170" y="519716385"/>
          <a:ext cx="2245995" cy="77216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745"/>
  <sheetViews>
    <sheetView tabSelected="1" view="pageBreakPreview" topLeftCell="A735" zoomScale="94" zoomScaleNormal="94" zoomScaleSheetLayoutView="94" workbookViewId="0">
      <selection activeCell="B741" sqref="B741"/>
    </sheetView>
  </sheetViews>
  <sheetFormatPr defaultColWidth="9.140625" defaultRowHeight="15" customHeight="1"/>
  <cols>
    <col min="1" max="1" width="4.85546875" style="33" customWidth="1"/>
    <col min="2" max="2" width="34.5703125" style="34" customWidth="1"/>
    <col min="3" max="3" width="121.140625" style="35" customWidth="1"/>
    <col min="4" max="4" width="11" style="36" customWidth="1"/>
    <col min="5" max="5" width="12.28515625" style="36" customWidth="1"/>
    <col min="6" max="6" width="15.28515625" style="36" customWidth="1"/>
    <col min="7" max="7" width="22.42578125" style="33" customWidth="1"/>
    <col min="8" max="8" width="18.85546875" style="37" customWidth="1"/>
    <col min="9" max="9" width="24.42578125" style="38" customWidth="1"/>
    <col min="10" max="10" width="10.5703125" style="39" customWidth="1"/>
    <col min="11" max="16384" width="9.140625" style="39"/>
  </cols>
  <sheetData>
    <row r="1" spans="1:9" ht="21.95" customHeight="1">
      <c r="A1" s="440" t="s">
        <v>0</v>
      </c>
      <c r="B1" s="441"/>
      <c r="C1" s="442" t="s">
        <v>1</v>
      </c>
      <c r="D1" s="442"/>
      <c r="E1" s="442"/>
      <c r="F1" s="442"/>
      <c r="G1" s="441"/>
      <c r="H1" s="441"/>
      <c r="I1" s="709"/>
    </row>
    <row r="2" spans="1:9" ht="30.6" customHeight="1">
      <c r="A2" s="697" t="s">
        <v>2</v>
      </c>
      <c r="B2" s="698"/>
      <c r="C2" s="443" t="s">
        <v>3</v>
      </c>
      <c r="D2" s="443"/>
      <c r="E2" s="443"/>
      <c r="F2" s="443"/>
      <c r="G2" s="710"/>
      <c r="H2" s="710"/>
      <c r="I2" s="711"/>
    </row>
    <row r="3" spans="1:9" ht="40.5" customHeight="1">
      <c r="A3" s="699"/>
      <c r="B3" s="698"/>
      <c r="C3" s="444" t="s">
        <v>4</v>
      </c>
      <c r="D3" s="444"/>
      <c r="E3" s="444"/>
      <c r="F3" s="444"/>
      <c r="G3" s="712"/>
      <c r="H3" s="712"/>
      <c r="I3" s="713"/>
    </row>
    <row r="4" spans="1:9" s="31" customFormat="1" ht="18.75" customHeight="1">
      <c r="A4" s="445" t="s">
        <v>5</v>
      </c>
      <c r="B4" s="446"/>
      <c r="C4" s="42" t="s">
        <v>6</v>
      </c>
      <c r="D4" s="447" t="s">
        <v>7</v>
      </c>
      <c r="E4" s="447"/>
      <c r="F4" s="447"/>
      <c r="G4" s="447"/>
      <c r="H4" s="447"/>
      <c r="I4" s="123" t="s">
        <v>8</v>
      </c>
    </row>
    <row r="5" spans="1:9" s="31" customFormat="1" ht="18.75" customHeight="1">
      <c r="A5" s="448" t="s">
        <v>9</v>
      </c>
      <c r="B5" s="449"/>
      <c r="C5" s="44" t="s">
        <v>10</v>
      </c>
      <c r="D5" s="450" t="s">
        <v>11</v>
      </c>
      <c r="E5" s="450"/>
      <c r="F5" s="450"/>
      <c r="G5" s="450"/>
      <c r="H5" s="450"/>
      <c r="I5" s="124" t="s">
        <v>12</v>
      </c>
    </row>
    <row r="6" spans="1:9" s="31" customFormat="1" ht="18.75" customHeight="1">
      <c r="A6" s="448" t="s">
        <v>13</v>
      </c>
      <c r="B6" s="449"/>
      <c r="C6" s="44" t="s">
        <v>14</v>
      </c>
      <c r="D6" s="450" t="s">
        <v>15</v>
      </c>
      <c r="E6" s="450"/>
      <c r="F6" s="450"/>
      <c r="G6" s="450"/>
      <c r="H6" s="450"/>
      <c r="I6" s="124" t="s">
        <v>16</v>
      </c>
    </row>
    <row r="7" spans="1:9" s="31" customFormat="1" ht="18.75" customHeight="1">
      <c r="A7" s="448" t="s">
        <v>17</v>
      </c>
      <c r="B7" s="449"/>
      <c r="C7" s="44" t="s">
        <v>18</v>
      </c>
      <c r="D7" s="450" t="s">
        <v>18</v>
      </c>
      <c r="E7" s="450"/>
      <c r="F7" s="450"/>
      <c r="G7" s="450"/>
      <c r="H7" s="450"/>
      <c r="I7" s="124" t="s">
        <v>19</v>
      </c>
    </row>
    <row r="8" spans="1:9" s="31" customFormat="1" ht="18.75" customHeight="1">
      <c r="A8" s="448" t="s">
        <v>20</v>
      </c>
      <c r="B8" s="449"/>
      <c r="C8" s="45" t="s">
        <v>21</v>
      </c>
      <c r="D8" s="451"/>
      <c r="E8" s="451"/>
      <c r="F8" s="451" t="s">
        <v>22</v>
      </c>
      <c r="G8" s="451"/>
      <c r="H8" s="46"/>
      <c r="I8" s="125" t="s">
        <v>23</v>
      </c>
    </row>
    <row r="9" spans="1:9" s="32" customFormat="1" ht="54.95" customHeight="1">
      <c r="A9" s="47" t="s">
        <v>24</v>
      </c>
      <c r="B9" s="48" t="s">
        <v>25</v>
      </c>
      <c r="C9" s="48" t="s">
        <v>26</v>
      </c>
      <c r="D9" s="49" t="s">
        <v>27</v>
      </c>
      <c r="E9" s="49" t="s">
        <v>28</v>
      </c>
      <c r="F9" s="49" t="s">
        <v>29</v>
      </c>
      <c r="G9" s="49" t="s">
        <v>30</v>
      </c>
      <c r="H9" s="50" t="s">
        <v>31</v>
      </c>
      <c r="I9" s="47" t="s">
        <v>32</v>
      </c>
    </row>
    <row r="10" spans="1:9" s="32" customFormat="1" ht="14.25" customHeight="1">
      <c r="A10" s="452" t="s">
        <v>33</v>
      </c>
      <c r="B10" s="453"/>
      <c r="C10" s="453"/>
      <c r="D10" s="453"/>
      <c r="E10" s="453"/>
      <c r="F10" s="453"/>
      <c r="G10" s="453"/>
      <c r="H10" s="453"/>
      <c r="I10" s="454"/>
    </row>
    <row r="11" spans="1:9" s="32" customFormat="1" ht="21" customHeight="1">
      <c r="A11" s="455" t="s">
        <v>34</v>
      </c>
      <c r="B11" s="456"/>
      <c r="C11" s="456"/>
      <c r="D11" s="456"/>
      <c r="E11" s="456"/>
      <c r="F11" s="456"/>
      <c r="G11" s="456"/>
      <c r="H11" s="456"/>
      <c r="I11" s="457"/>
    </row>
    <row r="12" spans="1:9" s="32" customFormat="1" ht="141.75" customHeight="1">
      <c r="A12" s="51">
        <v>1</v>
      </c>
      <c r="B12" s="52" t="s">
        <v>35</v>
      </c>
      <c r="C12" s="53" t="s">
        <v>36</v>
      </c>
      <c r="D12" s="54">
        <f>17*2.5*0.15</f>
        <v>6.375</v>
      </c>
      <c r="E12" s="54" t="s">
        <v>37</v>
      </c>
      <c r="F12" s="55"/>
      <c r="G12" s="54"/>
      <c r="H12" s="54"/>
      <c r="I12" s="126"/>
    </row>
    <row r="13" spans="1:9" s="32" customFormat="1" ht="84" customHeight="1">
      <c r="A13" s="51">
        <v>2</v>
      </c>
      <c r="B13" s="55" t="s">
        <v>38</v>
      </c>
      <c r="C13" s="53" t="s">
        <v>39</v>
      </c>
      <c r="D13" s="56">
        <f>(3*2.5)+(1*2.5)+4</f>
        <v>14</v>
      </c>
      <c r="E13" s="54" t="s">
        <v>40</v>
      </c>
      <c r="F13" s="55"/>
      <c r="G13" s="54"/>
      <c r="H13" s="54"/>
      <c r="I13" s="126"/>
    </row>
    <row r="14" spans="1:9" s="32" customFormat="1" ht="89.25" customHeight="1">
      <c r="A14" s="57">
        <v>3</v>
      </c>
      <c r="B14" s="55" t="s">
        <v>41</v>
      </c>
      <c r="C14" s="58" t="s">
        <v>42</v>
      </c>
      <c r="D14" s="56">
        <f>(2.5*1.3*8)</f>
        <v>26</v>
      </c>
      <c r="E14" s="54" t="s">
        <v>43</v>
      </c>
      <c r="F14" s="55"/>
      <c r="G14" s="54"/>
      <c r="H14" s="54"/>
      <c r="I14" s="126"/>
    </row>
    <row r="15" spans="1:9" s="32" customFormat="1" ht="57" customHeight="1">
      <c r="A15" s="526">
        <v>4</v>
      </c>
      <c r="B15" s="681" t="s">
        <v>44</v>
      </c>
      <c r="C15" s="53" t="s">
        <v>45</v>
      </c>
      <c r="D15" s="56">
        <v>7</v>
      </c>
      <c r="E15" s="54" t="s">
        <v>46</v>
      </c>
      <c r="F15" s="55"/>
      <c r="G15" s="54"/>
      <c r="H15" s="54"/>
      <c r="I15" s="104"/>
    </row>
    <row r="16" spans="1:9" s="32" customFormat="1" ht="57.75" customHeight="1">
      <c r="A16" s="527"/>
      <c r="B16" s="682"/>
      <c r="C16" s="61" t="s">
        <v>47</v>
      </c>
      <c r="D16" s="62">
        <v>4</v>
      </c>
      <c r="E16" s="62" t="s">
        <v>46</v>
      </c>
      <c r="F16" s="63"/>
      <c r="G16" s="54"/>
      <c r="H16" s="54"/>
      <c r="I16" s="57"/>
    </row>
    <row r="17" spans="1:9" s="32" customFormat="1" ht="70.5" customHeight="1">
      <c r="A17" s="527"/>
      <c r="B17" s="682"/>
      <c r="C17" s="53" t="s">
        <v>48</v>
      </c>
      <c r="D17" s="64">
        <f>((0.38*0.58*4)+(3*0.4*1.04)+(4*0.42*1.212)+(0.72*1.7))</f>
        <v>5.3897599999999999</v>
      </c>
      <c r="E17" s="64" t="s">
        <v>40</v>
      </c>
      <c r="F17" s="55"/>
      <c r="G17" s="54"/>
      <c r="H17" s="54"/>
      <c r="I17" s="107"/>
    </row>
    <row r="18" spans="1:9" s="32" customFormat="1" ht="94.5" customHeight="1">
      <c r="A18" s="528"/>
      <c r="B18" s="683"/>
      <c r="C18" s="67" t="s">
        <v>49</v>
      </c>
      <c r="D18" s="64">
        <f>1.7*32</f>
        <v>54.4</v>
      </c>
      <c r="E18" s="64" t="s">
        <v>40</v>
      </c>
      <c r="F18" s="55"/>
      <c r="G18" s="54"/>
      <c r="H18" s="54"/>
      <c r="I18" s="107"/>
    </row>
    <row r="19" spans="1:9" s="32" customFormat="1" ht="15.75">
      <c r="A19" s="458" t="s">
        <v>50</v>
      </c>
      <c r="B19" s="459"/>
      <c r="C19" s="68" t="s">
        <v>51</v>
      </c>
      <c r="D19" s="69"/>
      <c r="E19" s="69"/>
      <c r="F19" s="70"/>
      <c r="G19" s="71"/>
      <c r="H19" s="72"/>
      <c r="I19" s="127"/>
    </row>
    <row r="20" spans="1:9" s="32" customFormat="1" ht="21" customHeight="1">
      <c r="A20" s="460" t="s">
        <v>52</v>
      </c>
      <c r="B20" s="460"/>
      <c r="C20" s="460"/>
      <c r="D20" s="460"/>
      <c r="E20" s="460"/>
      <c r="F20" s="460"/>
      <c r="G20" s="460"/>
      <c r="H20" s="460"/>
      <c r="I20" s="460"/>
    </row>
    <row r="21" spans="1:9" s="32" customFormat="1" ht="84.95" customHeight="1">
      <c r="A21" s="654">
        <v>1</v>
      </c>
      <c r="B21" s="681" t="s">
        <v>53</v>
      </c>
      <c r="C21" s="74" t="s">
        <v>54</v>
      </c>
      <c r="D21" s="75">
        <v>1</v>
      </c>
      <c r="E21" s="75" t="s">
        <v>46</v>
      </c>
      <c r="F21" s="76"/>
      <c r="G21" s="77"/>
      <c r="H21" s="78"/>
      <c r="I21" s="128"/>
    </row>
    <row r="22" spans="1:9" s="32" customFormat="1" ht="84.95" customHeight="1">
      <c r="A22" s="655"/>
      <c r="B22" s="682"/>
      <c r="C22" s="79" t="s">
        <v>55</v>
      </c>
      <c r="D22" s="75">
        <v>120</v>
      </c>
      <c r="E22" s="75" t="s">
        <v>56</v>
      </c>
      <c r="F22" s="76"/>
      <c r="G22" s="77"/>
      <c r="H22" s="78"/>
      <c r="I22" s="128"/>
    </row>
    <row r="23" spans="1:9" s="32" customFormat="1" ht="84.95" customHeight="1">
      <c r="A23" s="655"/>
      <c r="B23" s="682"/>
      <c r="C23" s="67" t="s">
        <v>57</v>
      </c>
      <c r="D23" s="75">
        <v>90</v>
      </c>
      <c r="E23" s="75" t="s">
        <v>56</v>
      </c>
      <c r="F23" s="76"/>
      <c r="G23" s="77"/>
      <c r="H23" s="78"/>
      <c r="I23" s="128"/>
    </row>
    <row r="24" spans="1:9" s="32" customFormat="1" ht="84.95" customHeight="1">
      <c r="A24" s="655"/>
      <c r="B24" s="682"/>
      <c r="C24" s="67" t="s">
        <v>58</v>
      </c>
      <c r="D24" s="75">
        <v>75</v>
      </c>
      <c r="E24" s="75" t="s">
        <v>56</v>
      </c>
      <c r="F24" s="76"/>
      <c r="G24" s="77"/>
      <c r="H24" s="78"/>
      <c r="I24" s="128"/>
    </row>
    <row r="25" spans="1:9" s="32" customFormat="1" ht="106.5" customHeight="1">
      <c r="A25" s="655"/>
      <c r="B25" s="682"/>
      <c r="C25" s="80" t="s">
        <v>59</v>
      </c>
      <c r="D25" s="75">
        <v>1</v>
      </c>
      <c r="E25" s="75" t="s">
        <v>60</v>
      </c>
      <c r="F25" s="81"/>
      <c r="G25" s="77"/>
      <c r="H25" s="78"/>
      <c r="I25" s="128"/>
    </row>
    <row r="26" spans="1:9" s="32" customFormat="1" ht="84.95" customHeight="1">
      <c r="A26" s="655"/>
      <c r="B26" s="682"/>
      <c r="C26" s="80" t="s">
        <v>61</v>
      </c>
      <c r="D26" s="75">
        <v>1</v>
      </c>
      <c r="E26" s="75" t="s">
        <v>46</v>
      </c>
      <c r="F26" s="76"/>
      <c r="G26" s="77"/>
      <c r="H26" s="78"/>
      <c r="I26" s="128"/>
    </row>
    <row r="27" spans="1:9" s="32" customFormat="1" ht="84.95" customHeight="1">
      <c r="A27" s="656"/>
      <c r="B27" s="683"/>
      <c r="C27" s="53" t="s">
        <v>62</v>
      </c>
      <c r="D27" s="75">
        <v>4</v>
      </c>
      <c r="E27" s="75" t="s">
        <v>63</v>
      </c>
      <c r="F27" s="76"/>
      <c r="G27" s="77"/>
      <c r="H27" s="78"/>
      <c r="I27" s="128"/>
    </row>
    <row r="28" spans="1:9" s="32" customFormat="1" ht="84.95" customHeight="1">
      <c r="A28" s="657">
        <v>2</v>
      </c>
      <c r="B28" s="681" t="s">
        <v>64</v>
      </c>
      <c r="C28" s="82" t="s">
        <v>65</v>
      </c>
      <c r="D28" s="83">
        <v>1</v>
      </c>
      <c r="E28" s="83" t="s">
        <v>66</v>
      </c>
      <c r="F28" s="84"/>
      <c r="G28" s="77"/>
      <c r="H28" s="78"/>
      <c r="I28" s="57"/>
    </row>
    <row r="29" spans="1:9" s="32" customFormat="1" ht="84" customHeight="1">
      <c r="A29" s="658"/>
      <c r="B29" s="682"/>
      <c r="C29" s="85" t="s">
        <v>67</v>
      </c>
      <c r="D29" s="86">
        <v>1</v>
      </c>
      <c r="E29" s="83" t="s">
        <v>63</v>
      </c>
      <c r="F29" s="84"/>
      <c r="G29" s="77"/>
      <c r="H29" s="78"/>
      <c r="I29" s="57"/>
    </row>
    <row r="30" spans="1:9" s="32" customFormat="1" ht="66.75" customHeight="1">
      <c r="A30" s="658"/>
      <c r="B30" s="682"/>
      <c r="C30" s="85" t="s">
        <v>68</v>
      </c>
      <c r="D30" s="86">
        <v>20</v>
      </c>
      <c r="E30" s="83" t="s">
        <v>69</v>
      </c>
      <c r="F30" s="84"/>
      <c r="G30" s="77"/>
      <c r="H30" s="78"/>
      <c r="I30" s="57"/>
    </row>
    <row r="31" spans="1:9" s="32" customFormat="1" ht="54.75" customHeight="1">
      <c r="A31" s="658"/>
      <c r="B31" s="682"/>
      <c r="C31" s="87" t="s">
        <v>70</v>
      </c>
      <c r="D31" s="86">
        <v>20</v>
      </c>
      <c r="E31" s="83" t="s">
        <v>69</v>
      </c>
      <c r="F31" s="84"/>
      <c r="G31" s="77"/>
      <c r="H31" s="78"/>
      <c r="I31" s="57"/>
    </row>
    <row r="32" spans="1:9" s="32" customFormat="1" ht="75.75" customHeight="1">
      <c r="A32" s="658"/>
      <c r="B32" s="682"/>
      <c r="C32" s="87" t="s">
        <v>71</v>
      </c>
      <c r="D32" s="86">
        <v>6</v>
      </c>
      <c r="E32" s="83" t="s">
        <v>56</v>
      </c>
      <c r="F32" s="84"/>
      <c r="G32" s="77"/>
      <c r="H32" s="78"/>
      <c r="I32" s="57"/>
    </row>
    <row r="33" spans="1:11" s="32" customFormat="1" ht="49.5" customHeight="1">
      <c r="A33" s="658"/>
      <c r="B33" s="682"/>
      <c r="C33" s="88" t="s">
        <v>72</v>
      </c>
      <c r="D33" s="83">
        <v>1</v>
      </c>
      <c r="E33" s="89" t="s">
        <v>73</v>
      </c>
      <c r="F33" s="84"/>
      <c r="G33" s="77"/>
      <c r="H33" s="78"/>
      <c r="I33" s="57"/>
    </row>
    <row r="34" spans="1:11" s="32" customFormat="1" ht="59.25" customHeight="1">
      <c r="A34" s="658"/>
      <c r="B34" s="682"/>
      <c r="C34" s="90" t="s">
        <v>74</v>
      </c>
      <c r="D34" s="89">
        <f>0.4*0.3*100</f>
        <v>12</v>
      </c>
      <c r="E34" s="89" t="s">
        <v>75</v>
      </c>
      <c r="F34" s="84"/>
      <c r="G34" s="77"/>
      <c r="H34" s="78"/>
      <c r="I34" s="57"/>
    </row>
    <row r="35" spans="1:11" s="32" customFormat="1" ht="38.25" customHeight="1">
      <c r="A35" s="658"/>
      <c r="B35" s="682"/>
      <c r="C35" s="91" t="s">
        <v>76</v>
      </c>
      <c r="D35" s="92">
        <v>18.5</v>
      </c>
      <c r="E35" s="92" t="s">
        <v>69</v>
      </c>
      <c r="F35" s="84"/>
      <c r="G35" s="77"/>
      <c r="H35" s="78"/>
      <c r="I35" s="128"/>
    </row>
    <row r="36" spans="1:11" s="32" customFormat="1" ht="87" customHeight="1">
      <c r="A36" s="658"/>
      <c r="B36" s="682"/>
      <c r="C36" s="91" t="s">
        <v>77</v>
      </c>
      <c r="D36" s="92">
        <v>50</v>
      </c>
      <c r="E36" s="92" t="s">
        <v>56</v>
      </c>
      <c r="F36" s="84"/>
      <c r="G36" s="77"/>
      <c r="H36" s="78"/>
      <c r="I36" s="128"/>
    </row>
    <row r="37" spans="1:11" s="32" customFormat="1" ht="132" customHeight="1">
      <c r="A37" s="659"/>
      <c r="B37" s="683"/>
      <c r="C37" s="93" t="s">
        <v>78</v>
      </c>
      <c r="D37" s="94">
        <v>30</v>
      </c>
      <c r="E37" s="94" t="s">
        <v>40</v>
      </c>
      <c r="F37" s="94"/>
      <c r="G37" s="77"/>
      <c r="H37" s="78"/>
      <c r="I37" s="128"/>
    </row>
    <row r="38" spans="1:11" s="32" customFormat="1" ht="27" customHeight="1">
      <c r="A38" s="461" t="s">
        <v>79</v>
      </c>
      <c r="B38" s="462"/>
      <c r="C38" s="462"/>
      <c r="D38" s="462"/>
      <c r="E38" s="462"/>
      <c r="F38" s="463"/>
      <c r="G38" s="95">
        <f>SUM(G21:G37)</f>
        <v>0</v>
      </c>
      <c r="H38" s="96">
        <f>SUM(H21:H37)</f>
        <v>0</v>
      </c>
      <c r="I38" s="129"/>
    </row>
    <row r="39" spans="1:11" s="32" customFormat="1" ht="30" customHeight="1">
      <c r="A39" s="464" t="s">
        <v>80</v>
      </c>
      <c r="B39" s="465"/>
      <c r="C39" s="465"/>
      <c r="D39" s="465"/>
      <c r="E39" s="465"/>
      <c r="F39" s="466"/>
      <c r="G39" s="97">
        <f>SUM(G38,G19)</f>
        <v>0</v>
      </c>
      <c r="H39" s="98">
        <f>SUM(H38+H19)</f>
        <v>0</v>
      </c>
      <c r="I39" s="130"/>
    </row>
    <row r="40" spans="1:11" ht="17.25" customHeight="1">
      <c r="A40" s="440" t="s">
        <v>0</v>
      </c>
      <c r="B40" s="441"/>
      <c r="C40" s="442" t="s">
        <v>1</v>
      </c>
      <c r="D40" s="442"/>
      <c r="E40" s="442"/>
      <c r="F40" s="442"/>
      <c r="G40" s="441"/>
      <c r="H40" s="441"/>
      <c r="I40" s="709"/>
    </row>
    <row r="41" spans="1:11" ht="17.25" customHeight="1">
      <c r="A41" s="697" t="s">
        <v>2</v>
      </c>
      <c r="B41" s="698"/>
      <c r="C41" s="443" t="s">
        <v>3</v>
      </c>
      <c r="D41" s="443"/>
      <c r="E41" s="443"/>
      <c r="F41" s="443"/>
      <c r="G41" s="710"/>
      <c r="H41" s="710"/>
      <c r="I41" s="711"/>
    </row>
    <row r="42" spans="1:11" ht="48" customHeight="1">
      <c r="A42" s="699"/>
      <c r="B42" s="698"/>
      <c r="C42" s="444" t="s">
        <v>4</v>
      </c>
      <c r="D42" s="444"/>
      <c r="E42" s="444"/>
      <c r="F42" s="444"/>
      <c r="G42" s="712"/>
      <c r="H42" s="712"/>
      <c r="I42" s="713"/>
    </row>
    <row r="43" spans="1:11" ht="20.100000000000001" customHeight="1">
      <c r="A43" s="445" t="s">
        <v>5</v>
      </c>
      <c r="B43" s="446"/>
      <c r="C43" s="99" t="s">
        <v>81</v>
      </c>
      <c r="D43" s="467" t="s">
        <v>82</v>
      </c>
      <c r="E43" s="467"/>
      <c r="F43" s="467"/>
      <c r="G43" s="467"/>
      <c r="H43" s="467"/>
      <c r="I43" s="123" t="s">
        <v>8</v>
      </c>
    </row>
    <row r="44" spans="1:11" ht="15" customHeight="1">
      <c r="A44" s="448" t="s">
        <v>9</v>
      </c>
      <c r="B44" s="449"/>
      <c r="C44" s="100" t="s">
        <v>10</v>
      </c>
      <c r="D44" s="468" t="s">
        <v>11</v>
      </c>
      <c r="E44" s="468"/>
      <c r="F44" s="468"/>
      <c r="G44" s="468"/>
      <c r="H44" s="468"/>
      <c r="I44" s="124" t="s">
        <v>12</v>
      </c>
      <c r="K44" s="131"/>
    </row>
    <row r="45" spans="1:11" ht="15" customHeight="1">
      <c r="A45" s="448" t="s">
        <v>13</v>
      </c>
      <c r="B45" s="449"/>
      <c r="C45" s="100" t="s">
        <v>83</v>
      </c>
      <c r="D45" s="468" t="s">
        <v>84</v>
      </c>
      <c r="E45" s="468"/>
      <c r="F45" s="468"/>
      <c r="G45" s="468"/>
      <c r="H45" s="468"/>
      <c r="I45" s="124" t="s">
        <v>16</v>
      </c>
    </row>
    <row r="46" spans="1:11" ht="15" customHeight="1">
      <c r="A46" s="448" t="s">
        <v>17</v>
      </c>
      <c r="B46" s="449"/>
      <c r="C46" s="100" t="s">
        <v>18</v>
      </c>
      <c r="D46" s="468" t="s">
        <v>18</v>
      </c>
      <c r="E46" s="468"/>
      <c r="F46" s="468"/>
      <c r="G46" s="468"/>
      <c r="H46" s="468"/>
      <c r="I46" s="124" t="s">
        <v>19</v>
      </c>
    </row>
    <row r="47" spans="1:11" ht="15" customHeight="1">
      <c r="A47" s="448" t="s">
        <v>20</v>
      </c>
      <c r="B47" s="449"/>
      <c r="C47" s="101" t="s">
        <v>21</v>
      </c>
      <c r="D47" s="469"/>
      <c r="E47" s="469"/>
      <c r="F47" s="469" t="s">
        <v>22</v>
      </c>
      <c r="G47" s="469"/>
      <c r="H47" s="102"/>
      <c r="I47" s="125" t="s">
        <v>23</v>
      </c>
    </row>
    <row r="48" spans="1:11" ht="53.1" customHeight="1">
      <c r="A48" s="47" t="s">
        <v>24</v>
      </c>
      <c r="B48" s="47" t="s">
        <v>25</v>
      </c>
      <c r="C48" s="48" t="s">
        <v>26</v>
      </c>
      <c r="D48" s="47" t="s">
        <v>27</v>
      </c>
      <c r="E48" s="47" t="s">
        <v>28</v>
      </c>
      <c r="F48" s="47" t="s">
        <v>29</v>
      </c>
      <c r="G48" s="47" t="s">
        <v>30</v>
      </c>
      <c r="H48" s="103" t="s">
        <v>31</v>
      </c>
      <c r="I48" s="47" t="s">
        <v>32</v>
      </c>
    </row>
    <row r="49" spans="1:9" ht="15" customHeight="1">
      <c r="A49" s="470" t="s">
        <v>34</v>
      </c>
      <c r="B49" s="471"/>
      <c r="C49" s="471"/>
      <c r="D49" s="471"/>
      <c r="E49" s="471"/>
      <c r="F49" s="471"/>
      <c r="G49" s="471"/>
      <c r="H49" s="471"/>
      <c r="I49" s="472"/>
    </row>
    <row r="50" spans="1:9" ht="74.099999999999994" customHeight="1">
      <c r="A50" s="104">
        <v>1</v>
      </c>
      <c r="B50" s="105" t="s">
        <v>85</v>
      </c>
      <c r="C50" s="52" t="s">
        <v>86</v>
      </c>
      <c r="D50" s="106">
        <f>(3*4.65*0.15)+(10*1.9*0.15)</f>
        <v>4.9425000000000008</v>
      </c>
      <c r="E50" s="106" t="s">
        <v>37</v>
      </c>
      <c r="F50" s="107"/>
      <c r="G50" s="107"/>
      <c r="H50" s="107"/>
      <c r="I50" s="104"/>
    </row>
    <row r="51" spans="1:9" ht="74.099999999999994" customHeight="1">
      <c r="A51" s="104">
        <v>2</v>
      </c>
      <c r="B51" s="105" t="s">
        <v>87</v>
      </c>
      <c r="C51" s="52" t="s">
        <v>88</v>
      </c>
      <c r="D51" s="108">
        <v>500</v>
      </c>
      <c r="E51" s="106" t="s">
        <v>40</v>
      </c>
      <c r="F51" s="107"/>
      <c r="G51" s="107"/>
      <c r="H51" s="107"/>
      <c r="I51" s="104"/>
    </row>
    <row r="52" spans="1:9" ht="74.099999999999994" customHeight="1">
      <c r="A52" s="104">
        <v>3</v>
      </c>
      <c r="B52" s="105" t="s">
        <v>89</v>
      </c>
      <c r="C52" s="52" t="s">
        <v>90</v>
      </c>
      <c r="D52" s="108">
        <v>22</v>
      </c>
      <c r="E52" s="106" t="s">
        <v>37</v>
      </c>
      <c r="F52" s="107"/>
      <c r="G52" s="107"/>
      <c r="H52" s="107"/>
      <c r="I52" s="104"/>
    </row>
    <row r="53" spans="1:9" ht="74.099999999999994" customHeight="1">
      <c r="A53" s="104">
        <v>4</v>
      </c>
      <c r="B53" s="105" t="s">
        <v>91</v>
      </c>
      <c r="C53" s="109" t="s">
        <v>92</v>
      </c>
      <c r="D53" s="108">
        <f>7*(2.5*1.3)</f>
        <v>22.75</v>
      </c>
      <c r="E53" s="106" t="s">
        <v>40</v>
      </c>
      <c r="F53" s="107"/>
      <c r="G53" s="107"/>
      <c r="H53" s="107"/>
      <c r="I53" s="104"/>
    </row>
    <row r="54" spans="1:9" ht="74.099999999999994" customHeight="1">
      <c r="A54" s="104">
        <v>5</v>
      </c>
      <c r="B54" s="684" t="s">
        <v>93</v>
      </c>
      <c r="C54" s="109" t="s">
        <v>94</v>
      </c>
      <c r="D54" s="108">
        <f>44*(1.25*0.42)</f>
        <v>23.1</v>
      </c>
      <c r="E54" s="106" t="s">
        <v>40</v>
      </c>
      <c r="F54" s="107"/>
      <c r="G54" s="107"/>
      <c r="H54" s="107"/>
      <c r="I54" s="104"/>
    </row>
    <row r="55" spans="1:9" ht="74.099999999999994" customHeight="1">
      <c r="A55" s="104">
        <v>6</v>
      </c>
      <c r="B55" s="685"/>
      <c r="C55" s="109" t="s">
        <v>95</v>
      </c>
      <c r="D55" s="108">
        <f>((2.05*0.9)*8)+(0.9*2.03)+(1.48*2*2)</f>
        <v>22.506999999999998</v>
      </c>
      <c r="E55" s="106" t="s">
        <v>40</v>
      </c>
      <c r="F55" s="107"/>
      <c r="G55" s="107"/>
      <c r="H55" s="107"/>
      <c r="I55" s="104"/>
    </row>
    <row r="56" spans="1:9" ht="74.099999999999994" customHeight="1">
      <c r="A56" s="526">
        <v>7</v>
      </c>
      <c r="B56" s="685"/>
      <c r="C56" s="109" t="s">
        <v>96</v>
      </c>
      <c r="D56" s="108">
        <v>9</v>
      </c>
      <c r="E56" s="106" t="s">
        <v>46</v>
      </c>
      <c r="F56" s="107"/>
      <c r="G56" s="107"/>
      <c r="H56" s="107"/>
      <c r="I56" s="104"/>
    </row>
    <row r="57" spans="1:9" ht="74.099999999999994" customHeight="1">
      <c r="A57" s="527"/>
      <c r="B57" s="685"/>
      <c r="C57" s="66" t="s">
        <v>97</v>
      </c>
      <c r="D57" s="108">
        <v>44</v>
      </c>
      <c r="E57" s="106" t="s">
        <v>46</v>
      </c>
      <c r="F57" s="107"/>
      <c r="G57" s="107"/>
      <c r="H57" s="107"/>
      <c r="I57" s="132"/>
    </row>
    <row r="58" spans="1:9" ht="74.099999999999994" customHeight="1">
      <c r="A58" s="527"/>
      <c r="B58" s="685"/>
      <c r="C58" s="110" t="s">
        <v>49</v>
      </c>
      <c r="D58" s="108">
        <f>22*1.2*1.9</f>
        <v>50.16</v>
      </c>
      <c r="E58" s="106" t="s">
        <v>40</v>
      </c>
      <c r="F58" s="107"/>
      <c r="G58" s="107"/>
      <c r="H58" s="107"/>
      <c r="I58" s="104"/>
    </row>
    <row r="59" spans="1:9" ht="74.099999999999994" customHeight="1">
      <c r="A59" s="528"/>
      <c r="B59" s="686"/>
      <c r="C59" s="52" t="s">
        <v>98</v>
      </c>
      <c r="D59" s="108">
        <f>(22*1.8*1)+(2.35*2.4)+(2.5*0.9*8)+(2.5*2.5)+(0.6*1.1*10)</f>
        <v>76.09</v>
      </c>
      <c r="E59" s="106" t="s">
        <v>40</v>
      </c>
      <c r="F59" s="107"/>
      <c r="G59" s="107"/>
      <c r="H59" s="107"/>
      <c r="I59" s="104"/>
    </row>
    <row r="60" spans="1:9" ht="74.099999999999994" customHeight="1">
      <c r="A60" s="111">
        <v>9</v>
      </c>
      <c r="B60" s="112" t="s">
        <v>99</v>
      </c>
      <c r="C60" s="113" t="s">
        <v>100</v>
      </c>
      <c r="D60" s="113">
        <f>(1.6*0.9*22)+((2.35*2.4)-(0.9*2.03))+(0.6*1.1*10)+((2.5*2.5)-(1.48*2))</f>
        <v>45.383000000000003</v>
      </c>
      <c r="E60" s="113" t="s">
        <v>40</v>
      </c>
      <c r="F60" s="114"/>
      <c r="G60" s="107"/>
      <c r="H60" s="107"/>
      <c r="I60" s="133"/>
    </row>
    <row r="61" spans="1:9" ht="74.099999999999994" customHeight="1">
      <c r="A61" s="111">
        <v>10</v>
      </c>
      <c r="B61" s="115" t="s">
        <v>101</v>
      </c>
      <c r="C61" s="113" t="s">
        <v>102</v>
      </c>
      <c r="D61" s="113">
        <v>15</v>
      </c>
      <c r="E61" s="116" t="s">
        <v>56</v>
      </c>
      <c r="F61" s="114"/>
      <c r="G61" s="107"/>
      <c r="H61" s="107"/>
      <c r="I61" s="133"/>
    </row>
    <row r="62" spans="1:9" ht="74.099999999999994" customHeight="1">
      <c r="A62" s="111">
        <v>11</v>
      </c>
      <c r="B62" s="117" t="s">
        <v>103</v>
      </c>
      <c r="C62" s="118" t="s">
        <v>104</v>
      </c>
      <c r="D62" s="116">
        <v>1</v>
      </c>
      <c r="E62" s="116" t="s">
        <v>63</v>
      </c>
      <c r="F62" s="119"/>
      <c r="G62" s="107"/>
      <c r="H62" s="107"/>
      <c r="I62" s="134"/>
    </row>
    <row r="63" spans="1:9" ht="74.099999999999994" customHeight="1">
      <c r="A63" s="111">
        <v>12</v>
      </c>
      <c r="B63" s="112" t="s">
        <v>105</v>
      </c>
      <c r="C63" s="113" t="s">
        <v>106</v>
      </c>
      <c r="D63" s="113">
        <v>40</v>
      </c>
      <c r="E63" s="113" t="s">
        <v>40</v>
      </c>
      <c r="F63" s="114"/>
      <c r="G63" s="107"/>
      <c r="H63" s="107"/>
      <c r="I63" s="134"/>
    </row>
    <row r="64" spans="1:9" ht="96" customHeight="1">
      <c r="A64" s="111">
        <v>13</v>
      </c>
      <c r="B64" s="120" t="s">
        <v>107</v>
      </c>
      <c r="C64" s="121" t="s">
        <v>108</v>
      </c>
      <c r="D64" s="122">
        <v>30</v>
      </c>
      <c r="E64" s="122" t="s">
        <v>40</v>
      </c>
      <c r="F64" s="122"/>
      <c r="G64" s="107"/>
      <c r="H64" s="107"/>
      <c r="I64" s="128"/>
    </row>
    <row r="65" spans="1:9" ht="21.95" customHeight="1">
      <c r="A65" s="473" t="s">
        <v>50</v>
      </c>
      <c r="B65" s="474"/>
      <c r="C65" s="474"/>
      <c r="D65" s="474"/>
      <c r="E65" s="474"/>
      <c r="F65" s="475"/>
      <c r="G65" s="135">
        <f>SUM(G50:G64)</f>
        <v>0</v>
      </c>
      <c r="H65" s="136">
        <f>SUM(H50:H64)</f>
        <v>0</v>
      </c>
      <c r="I65" s="129"/>
    </row>
    <row r="66" spans="1:9" ht="23.1" customHeight="1">
      <c r="A66" s="476" t="s">
        <v>80</v>
      </c>
      <c r="B66" s="477"/>
      <c r="C66" s="477"/>
      <c r="D66" s="477"/>
      <c r="E66" s="477"/>
      <c r="F66" s="478"/>
      <c r="G66" s="137">
        <f>G65</f>
        <v>0</v>
      </c>
      <c r="H66" s="138">
        <f>SUM(H65)</f>
        <v>0</v>
      </c>
      <c r="I66" s="130"/>
    </row>
    <row r="67" spans="1:9" ht="15" customHeight="1">
      <c r="A67" s="440" t="s">
        <v>0</v>
      </c>
      <c r="B67" s="441"/>
      <c r="C67" s="442" t="s">
        <v>1</v>
      </c>
      <c r="D67" s="442"/>
      <c r="E67" s="442"/>
      <c r="F67" s="442"/>
      <c r="G67" s="441"/>
      <c r="H67" s="441"/>
      <c r="I67" s="709"/>
    </row>
    <row r="68" spans="1:9" ht="45" customHeight="1">
      <c r="A68" s="697" t="s">
        <v>2</v>
      </c>
      <c r="B68" s="698"/>
      <c r="C68" s="443" t="s">
        <v>3</v>
      </c>
      <c r="D68" s="443"/>
      <c r="E68" s="443"/>
      <c r="F68" s="443"/>
      <c r="G68" s="710"/>
      <c r="H68" s="710"/>
      <c r="I68" s="711"/>
    </row>
    <row r="69" spans="1:9" ht="53.1" customHeight="1">
      <c r="A69" s="699"/>
      <c r="B69" s="698"/>
      <c r="C69" s="444" t="s">
        <v>4</v>
      </c>
      <c r="D69" s="444"/>
      <c r="E69" s="444"/>
      <c r="F69" s="444"/>
      <c r="G69" s="712"/>
      <c r="H69" s="712"/>
      <c r="I69" s="713"/>
    </row>
    <row r="70" spans="1:9" ht="15" customHeight="1">
      <c r="A70" s="445" t="s">
        <v>5</v>
      </c>
      <c r="B70" s="446"/>
      <c r="C70" s="139" t="s">
        <v>109</v>
      </c>
      <c r="D70" s="467" t="s">
        <v>110</v>
      </c>
      <c r="E70" s="467"/>
      <c r="F70" s="467"/>
      <c r="G70" s="467"/>
      <c r="H70" s="467"/>
      <c r="I70" s="123" t="s">
        <v>8</v>
      </c>
    </row>
    <row r="71" spans="1:9" ht="15" customHeight="1">
      <c r="A71" s="448" t="s">
        <v>9</v>
      </c>
      <c r="B71" s="449"/>
      <c r="C71" s="140" t="s">
        <v>10</v>
      </c>
      <c r="D71" s="468" t="s">
        <v>11</v>
      </c>
      <c r="E71" s="468"/>
      <c r="F71" s="468"/>
      <c r="G71" s="468"/>
      <c r="H71" s="468"/>
      <c r="I71" s="124" t="s">
        <v>12</v>
      </c>
    </row>
    <row r="72" spans="1:9" ht="15" customHeight="1">
      <c r="A72" s="448" t="s">
        <v>13</v>
      </c>
      <c r="B72" s="449"/>
      <c r="C72" s="140" t="s">
        <v>111</v>
      </c>
      <c r="D72" s="468" t="s">
        <v>112</v>
      </c>
      <c r="E72" s="468"/>
      <c r="F72" s="468"/>
      <c r="G72" s="468"/>
      <c r="H72" s="468"/>
      <c r="I72" s="124" t="s">
        <v>16</v>
      </c>
    </row>
    <row r="73" spans="1:9" ht="15" customHeight="1">
      <c r="A73" s="448" t="s">
        <v>17</v>
      </c>
      <c r="B73" s="449"/>
      <c r="C73" s="140" t="s">
        <v>18</v>
      </c>
      <c r="D73" s="468" t="s">
        <v>18</v>
      </c>
      <c r="E73" s="468"/>
      <c r="F73" s="468"/>
      <c r="G73" s="468"/>
      <c r="H73" s="468"/>
      <c r="I73" s="124" t="s">
        <v>19</v>
      </c>
    </row>
    <row r="74" spans="1:9" ht="15" customHeight="1">
      <c r="A74" s="448" t="s">
        <v>20</v>
      </c>
      <c r="B74" s="449"/>
      <c r="C74" s="43" t="s">
        <v>21</v>
      </c>
      <c r="D74" s="469"/>
      <c r="E74" s="469"/>
      <c r="F74" s="469" t="s">
        <v>22</v>
      </c>
      <c r="G74" s="469"/>
      <c r="H74" s="141"/>
      <c r="I74" s="181" t="s">
        <v>23</v>
      </c>
    </row>
    <row r="75" spans="1:9" ht="47.1" customHeight="1">
      <c r="A75" s="142" t="s">
        <v>24</v>
      </c>
      <c r="B75" s="142" t="s">
        <v>25</v>
      </c>
      <c r="C75" s="47" t="s">
        <v>113</v>
      </c>
      <c r="D75" s="47" t="s">
        <v>27</v>
      </c>
      <c r="E75" s="47" t="s">
        <v>28</v>
      </c>
      <c r="F75" s="47" t="s">
        <v>29</v>
      </c>
      <c r="G75" s="143" t="s">
        <v>30</v>
      </c>
      <c r="H75" s="143" t="s">
        <v>31</v>
      </c>
      <c r="I75" s="47" t="s">
        <v>32</v>
      </c>
    </row>
    <row r="76" spans="1:9" ht="83.1" customHeight="1">
      <c r="A76" s="144">
        <v>1</v>
      </c>
      <c r="B76" s="145" t="s">
        <v>91</v>
      </c>
      <c r="C76" s="146" t="s">
        <v>114</v>
      </c>
      <c r="D76" s="147">
        <f>7*(2.5*1.3)</f>
        <v>22.75</v>
      </c>
      <c r="E76" s="52" t="s">
        <v>40</v>
      </c>
      <c r="F76" s="146"/>
      <c r="G76" s="148"/>
      <c r="H76" s="149"/>
      <c r="I76" s="126"/>
    </row>
    <row r="77" spans="1:9" ht="83.1" customHeight="1">
      <c r="A77" s="144">
        <v>2</v>
      </c>
      <c r="B77" s="144" t="s">
        <v>115</v>
      </c>
      <c r="C77" s="146" t="s">
        <v>116</v>
      </c>
      <c r="D77" s="150">
        <v>5</v>
      </c>
      <c r="E77" s="150" t="s">
        <v>40</v>
      </c>
      <c r="F77" s="151"/>
      <c r="G77" s="148"/>
      <c r="H77" s="149"/>
      <c r="I77" s="146"/>
    </row>
    <row r="78" spans="1:9" ht="83.1" customHeight="1">
      <c r="A78" s="144">
        <v>3</v>
      </c>
      <c r="B78" s="687" t="s">
        <v>117</v>
      </c>
      <c r="C78" s="109" t="s">
        <v>118</v>
      </c>
      <c r="D78" s="147">
        <f>44*(1.25*0.42)</f>
        <v>23.1</v>
      </c>
      <c r="E78" s="52" t="s">
        <v>40</v>
      </c>
      <c r="F78" s="146"/>
      <c r="G78" s="148"/>
      <c r="H78" s="149"/>
      <c r="I78" s="146"/>
    </row>
    <row r="79" spans="1:9" ht="83.1" customHeight="1">
      <c r="A79" s="144">
        <v>4</v>
      </c>
      <c r="B79" s="688"/>
      <c r="C79" s="109" t="s">
        <v>119</v>
      </c>
      <c r="D79" s="147">
        <v>10</v>
      </c>
      <c r="E79" s="52" t="s">
        <v>46</v>
      </c>
      <c r="F79" s="146"/>
      <c r="G79" s="148"/>
      <c r="H79" s="149"/>
      <c r="I79" s="146"/>
    </row>
    <row r="80" spans="1:9" ht="83.1" customHeight="1">
      <c r="A80" s="144">
        <v>5</v>
      </c>
      <c r="B80" s="688"/>
      <c r="C80" s="66" t="s">
        <v>97</v>
      </c>
      <c r="D80" s="147">
        <v>22</v>
      </c>
      <c r="E80" s="52" t="s">
        <v>46</v>
      </c>
      <c r="F80" s="146"/>
      <c r="G80" s="148"/>
      <c r="H80" s="149"/>
      <c r="I80" s="146"/>
    </row>
    <row r="81" spans="1:9" ht="83.1" customHeight="1">
      <c r="A81" s="144">
        <v>6</v>
      </c>
      <c r="B81" s="688"/>
      <c r="C81" s="110" t="s">
        <v>49</v>
      </c>
      <c r="D81" s="147">
        <f>22*1.2*1.9</f>
        <v>50.16</v>
      </c>
      <c r="E81" s="52" t="s">
        <v>40</v>
      </c>
      <c r="F81" s="146"/>
      <c r="G81" s="148"/>
      <c r="H81" s="149"/>
      <c r="I81" s="146"/>
    </row>
    <row r="82" spans="1:9" ht="83.1" customHeight="1">
      <c r="A82" s="144">
        <v>7</v>
      </c>
      <c r="B82" s="688"/>
      <c r="C82" s="52" t="s">
        <v>98</v>
      </c>
      <c r="D82" s="147">
        <f>(22*1.8*1)+(2.35*2.4)+(2.5*0.9*8)+(2.5*2.5)+(0.6*1.1*10)</f>
        <v>76.09</v>
      </c>
      <c r="E82" s="52" t="s">
        <v>40</v>
      </c>
      <c r="F82" s="146"/>
      <c r="G82" s="148"/>
      <c r="H82" s="149"/>
      <c r="I82" s="146"/>
    </row>
    <row r="83" spans="1:9" ht="83.1" customHeight="1">
      <c r="A83" s="144">
        <v>8</v>
      </c>
      <c r="B83" s="688"/>
      <c r="C83" s="52" t="s">
        <v>100</v>
      </c>
      <c r="D83" s="52">
        <f>((0.85*4*2)+(0.9*0.5*9)+(1.03*0.3*13))</f>
        <v>14.867000000000001</v>
      </c>
      <c r="E83" s="52" t="s">
        <v>40</v>
      </c>
      <c r="F83" s="146"/>
      <c r="G83" s="148"/>
      <c r="H83" s="149"/>
      <c r="I83" s="182"/>
    </row>
    <row r="84" spans="1:9" ht="83.1" customHeight="1">
      <c r="A84" s="144">
        <v>9</v>
      </c>
      <c r="B84" s="688"/>
      <c r="C84" s="52" t="s">
        <v>102</v>
      </c>
      <c r="D84" s="52">
        <v>15</v>
      </c>
      <c r="E84" s="60" t="s">
        <v>56</v>
      </c>
      <c r="F84" s="146"/>
      <c r="G84" s="148"/>
      <c r="H84" s="149"/>
      <c r="I84" s="182"/>
    </row>
    <row r="85" spans="1:9" ht="83.1" customHeight="1">
      <c r="A85" s="144">
        <v>10</v>
      </c>
      <c r="B85" s="688"/>
      <c r="C85" s="52" t="s">
        <v>120</v>
      </c>
      <c r="D85" s="52">
        <v>10</v>
      </c>
      <c r="E85" s="52" t="s">
        <v>40</v>
      </c>
      <c r="F85" s="146"/>
      <c r="G85" s="148"/>
      <c r="H85" s="149"/>
      <c r="I85" s="182"/>
    </row>
    <row r="86" spans="1:9" ht="38.1" customHeight="1">
      <c r="A86" s="479" t="s">
        <v>121</v>
      </c>
      <c r="B86" s="480"/>
      <c r="C86" s="480"/>
      <c r="D86" s="480"/>
      <c r="E86" s="480"/>
      <c r="F86" s="480"/>
      <c r="G86" s="153">
        <f>SUM(G76:G85)</f>
        <v>0</v>
      </c>
      <c r="H86" s="154">
        <f>SUM(H76:H85)</f>
        <v>0</v>
      </c>
      <c r="I86" s="183"/>
    </row>
    <row r="87" spans="1:9" ht="29.1" customHeight="1">
      <c r="A87" s="481" t="s">
        <v>122</v>
      </c>
      <c r="B87" s="482"/>
      <c r="C87" s="482"/>
      <c r="D87" s="482"/>
      <c r="E87" s="482"/>
      <c r="F87" s="482"/>
      <c r="G87" s="482"/>
      <c r="H87" s="482"/>
      <c r="I87" s="483"/>
    </row>
    <row r="88" spans="1:9" ht="83.1" customHeight="1">
      <c r="A88" s="155">
        <v>1</v>
      </c>
      <c r="B88" s="156" t="s">
        <v>123</v>
      </c>
      <c r="C88" s="157" t="s">
        <v>124</v>
      </c>
      <c r="D88" s="157">
        <v>3.5</v>
      </c>
      <c r="E88" s="157" t="s">
        <v>75</v>
      </c>
      <c r="F88" s="157"/>
      <c r="G88" s="110"/>
      <c r="H88" s="149"/>
      <c r="I88" s="184"/>
    </row>
    <row r="89" spans="1:9" ht="83.1" customHeight="1">
      <c r="A89" s="158">
        <v>2</v>
      </c>
      <c r="B89" s="159" t="s">
        <v>125</v>
      </c>
      <c r="C89" s="157" t="s">
        <v>126</v>
      </c>
      <c r="D89" s="157">
        <v>8.5</v>
      </c>
      <c r="E89" s="157" t="s">
        <v>75</v>
      </c>
      <c r="F89" s="157"/>
      <c r="G89" s="110"/>
      <c r="H89" s="149"/>
      <c r="I89" s="184"/>
    </row>
    <row r="90" spans="1:9" ht="83.1" customHeight="1">
      <c r="A90" s="155">
        <v>3</v>
      </c>
      <c r="B90" s="156" t="s">
        <v>127</v>
      </c>
      <c r="C90" s="146" t="s">
        <v>128</v>
      </c>
      <c r="D90" s="146">
        <f>19+4.8</f>
        <v>23.8</v>
      </c>
      <c r="E90" s="157" t="s">
        <v>75</v>
      </c>
      <c r="F90" s="157"/>
      <c r="G90" s="110"/>
      <c r="H90" s="149"/>
      <c r="I90" s="184"/>
    </row>
    <row r="91" spans="1:9" ht="83.1" customHeight="1">
      <c r="A91" s="158">
        <v>4</v>
      </c>
      <c r="B91" s="689" t="s">
        <v>129</v>
      </c>
      <c r="C91" s="146" t="s">
        <v>130</v>
      </c>
      <c r="D91" s="146">
        <v>6</v>
      </c>
      <c r="E91" s="157" t="s">
        <v>75</v>
      </c>
      <c r="F91" s="157"/>
      <c r="G91" s="110"/>
      <c r="H91" s="149"/>
      <c r="I91" s="184"/>
    </row>
    <row r="92" spans="1:9" ht="83.1" customHeight="1">
      <c r="A92" s="155">
        <v>5</v>
      </c>
      <c r="B92" s="690"/>
      <c r="C92" s="146" t="s">
        <v>131</v>
      </c>
      <c r="D92" s="146">
        <v>5</v>
      </c>
      <c r="E92" s="157" t="s">
        <v>75</v>
      </c>
      <c r="F92" s="157"/>
      <c r="G92" s="110"/>
      <c r="H92" s="149"/>
      <c r="I92" s="184"/>
    </row>
    <row r="93" spans="1:9" ht="83.1" customHeight="1">
      <c r="A93" s="158">
        <v>6</v>
      </c>
      <c r="B93" s="689" t="s">
        <v>132</v>
      </c>
      <c r="C93" s="146" t="s">
        <v>133</v>
      </c>
      <c r="D93" s="146">
        <f>115+28</f>
        <v>143</v>
      </c>
      <c r="E93" s="157" t="s">
        <v>69</v>
      </c>
      <c r="F93" s="157"/>
      <c r="G93" s="110"/>
      <c r="H93" s="149"/>
      <c r="I93" s="184"/>
    </row>
    <row r="94" spans="1:9" ht="83.1" customHeight="1">
      <c r="A94" s="155">
        <v>7</v>
      </c>
      <c r="B94" s="691"/>
      <c r="C94" s="146" t="s">
        <v>134</v>
      </c>
      <c r="D94" s="146">
        <f>115+28</f>
        <v>143</v>
      </c>
      <c r="E94" s="146" t="s">
        <v>69</v>
      </c>
      <c r="F94" s="146"/>
      <c r="G94" s="110"/>
      <c r="H94" s="149"/>
      <c r="I94" s="184"/>
    </row>
    <row r="95" spans="1:9" ht="83.1" customHeight="1">
      <c r="A95" s="158">
        <v>8</v>
      </c>
      <c r="B95" s="687" t="s">
        <v>135</v>
      </c>
      <c r="C95" s="157" t="s">
        <v>136</v>
      </c>
      <c r="D95" s="160">
        <v>6</v>
      </c>
      <c r="E95" s="160" t="s">
        <v>137</v>
      </c>
      <c r="F95" s="157"/>
      <c r="G95" s="110"/>
      <c r="H95" s="149"/>
      <c r="I95" s="184"/>
    </row>
    <row r="96" spans="1:9" ht="83.1" customHeight="1">
      <c r="A96" s="155">
        <v>9</v>
      </c>
      <c r="B96" s="692"/>
      <c r="C96" s="157" t="s">
        <v>138</v>
      </c>
      <c r="D96" s="160">
        <v>24</v>
      </c>
      <c r="E96" s="160" t="s">
        <v>137</v>
      </c>
      <c r="F96" s="157"/>
      <c r="G96" s="110"/>
      <c r="H96" s="149"/>
      <c r="I96" s="184"/>
    </row>
    <row r="97" spans="1:9" ht="83.1" customHeight="1">
      <c r="A97" s="158">
        <v>10</v>
      </c>
      <c r="B97" s="152" t="s">
        <v>139</v>
      </c>
      <c r="C97" s="146" t="s">
        <v>140</v>
      </c>
      <c r="D97" s="160">
        <v>12</v>
      </c>
      <c r="E97" s="160" t="s">
        <v>141</v>
      </c>
      <c r="F97" s="157"/>
      <c r="G97" s="110"/>
      <c r="H97" s="149"/>
      <c r="I97" s="184"/>
    </row>
    <row r="98" spans="1:9" ht="83.1" customHeight="1">
      <c r="A98" s="155">
        <v>11</v>
      </c>
      <c r="B98" s="144" t="s">
        <v>142</v>
      </c>
      <c r="C98" s="146" t="s">
        <v>143</v>
      </c>
      <c r="D98" s="160">
        <v>12</v>
      </c>
      <c r="E98" s="160" t="s">
        <v>141</v>
      </c>
      <c r="F98" s="157"/>
      <c r="G98" s="110"/>
      <c r="H98" s="149"/>
      <c r="I98" s="184"/>
    </row>
    <row r="99" spans="1:9" ht="83.1" customHeight="1">
      <c r="A99" s="158">
        <v>12</v>
      </c>
      <c r="B99" s="689" t="s">
        <v>144</v>
      </c>
      <c r="C99" s="157" t="s">
        <v>145</v>
      </c>
      <c r="D99" s="160">
        <v>39</v>
      </c>
      <c r="E99" s="160" t="s">
        <v>146</v>
      </c>
      <c r="F99" s="157"/>
      <c r="G99" s="110"/>
      <c r="H99" s="149"/>
      <c r="I99" s="184"/>
    </row>
    <row r="100" spans="1:9" ht="83.1" customHeight="1">
      <c r="A100" s="155">
        <v>13</v>
      </c>
      <c r="B100" s="690"/>
      <c r="C100" s="157" t="s">
        <v>147</v>
      </c>
      <c r="D100" s="160">
        <v>25.5</v>
      </c>
      <c r="E100" s="160" t="s">
        <v>146</v>
      </c>
      <c r="F100" s="157"/>
      <c r="G100" s="110"/>
      <c r="H100" s="149"/>
      <c r="I100" s="184"/>
    </row>
    <row r="101" spans="1:9" ht="83.1" customHeight="1">
      <c r="A101" s="158">
        <v>14</v>
      </c>
      <c r="B101" s="691"/>
      <c r="C101" s="157" t="s">
        <v>148</v>
      </c>
      <c r="D101" s="157">
        <v>4</v>
      </c>
      <c r="E101" s="160" t="s">
        <v>146</v>
      </c>
      <c r="F101" s="157"/>
      <c r="G101" s="110"/>
      <c r="H101" s="149"/>
      <c r="I101" s="185"/>
    </row>
    <row r="102" spans="1:9" ht="83.1" customHeight="1">
      <c r="A102" s="155">
        <v>15</v>
      </c>
      <c r="B102" s="690" t="s">
        <v>149</v>
      </c>
      <c r="C102" s="157" t="s">
        <v>150</v>
      </c>
      <c r="D102" s="161">
        <v>102</v>
      </c>
      <c r="E102" s="160" t="s">
        <v>146</v>
      </c>
      <c r="F102" s="160"/>
      <c r="G102" s="110"/>
      <c r="H102" s="149"/>
      <c r="I102" s="185"/>
    </row>
    <row r="103" spans="1:9" ht="83.1" customHeight="1">
      <c r="A103" s="158">
        <v>16</v>
      </c>
      <c r="B103" s="690"/>
      <c r="C103" s="162" t="s">
        <v>151</v>
      </c>
      <c r="D103" s="163">
        <v>24.5</v>
      </c>
      <c r="E103" s="157" t="s">
        <v>69</v>
      </c>
      <c r="F103" s="164"/>
      <c r="G103" s="110"/>
      <c r="H103" s="149"/>
      <c r="I103" s="186"/>
    </row>
    <row r="104" spans="1:9" ht="83.1" customHeight="1">
      <c r="A104" s="155">
        <v>17</v>
      </c>
      <c r="B104" s="690"/>
      <c r="C104" s="165" t="s">
        <v>152</v>
      </c>
      <c r="D104" s="160">
        <v>67</v>
      </c>
      <c r="E104" s="160" t="s">
        <v>69</v>
      </c>
      <c r="F104" s="157"/>
      <c r="G104" s="110"/>
      <c r="H104" s="149"/>
      <c r="I104" s="186"/>
    </row>
    <row r="105" spans="1:9" ht="83.1" customHeight="1">
      <c r="A105" s="158">
        <v>18</v>
      </c>
      <c r="B105" s="690"/>
      <c r="C105" s="166" t="s">
        <v>153</v>
      </c>
      <c r="D105" s="166">
        <v>78.7</v>
      </c>
      <c r="E105" s="166" t="s">
        <v>69</v>
      </c>
      <c r="F105" s="166"/>
      <c r="G105" s="110"/>
      <c r="H105" s="149"/>
      <c r="I105" s="185"/>
    </row>
    <row r="106" spans="1:9" ht="83.1" customHeight="1">
      <c r="A106" s="155">
        <v>19</v>
      </c>
      <c r="B106" s="156" t="s">
        <v>154</v>
      </c>
      <c r="C106" s="157" t="s">
        <v>155</v>
      </c>
      <c r="D106" s="166">
        <v>70.7</v>
      </c>
      <c r="E106" s="166" t="s">
        <v>69</v>
      </c>
      <c r="F106" s="157"/>
      <c r="G106" s="110"/>
      <c r="H106" s="149"/>
      <c r="I106" s="185"/>
    </row>
    <row r="107" spans="1:9" ht="83.1" customHeight="1">
      <c r="A107" s="158">
        <v>20</v>
      </c>
      <c r="B107" s="156" t="s">
        <v>156</v>
      </c>
      <c r="C107" s="157" t="s">
        <v>157</v>
      </c>
      <c r="D107" s="166">
        <v>1</v>
      </c>
      <c r="E107" s="166" t="s">
        <v>158</v>
      </c>
      <c r="F107" s="157"/>
      <c r="G107" s="110"/>
      <c r="H107" s="149"/>
      <c r="I107" s="185"/>
    </row>
    <row r="108" spans="1:9" ht="32.1" customHeight="1">
      <c r="A108" s="484" t="s">
        <v>50</v>
      </c>
      <c r="B108" s="485"/>
      <c r="C108" s="485"/>
      <c r="D108" s="485"/>
      <c r="E108" s="485"/>
      <c r="F108" s="486"/>
      <c r="G108" s="167">
        <f>SUM(G88:G107)</f>
        <v>0</v>
      </c>
      <c r="H108" s="168">
        <f>SUM(H88:H107)</f>
        <v>0</v>
      </c>
      <c r="I108" s="187"/>
    </row>
    <row r="109" spans="1:9" ht="24.95" customHeight="1">
      <c r="A109" s="460" t="s">
        <v>52</v>
      </c>
      <c r="B109" s="460"/>
      <c r="C109" s="460"/>
      <c r="D109" s="460"/>
      <c r="E109" s="460"/>
      <c r="F109" s="460"/>
      <c r="G109" s="460"/>
      <c r="H109" s="460"/>
      <c r="I109" s="460"/>
    </row>
    <row r="110" spans="1:9" ht="83.1" customHeight="1">
      <c r="A110" s="144">
        <v>1</v>
      </c>
      <c r="B110" s="687" t="s">
        <v>159</v>
      </c>
      <c r="C110" s="169" t="s">
        <v>54</v>
      </c>
      <c r="D110" s="166">
        <v>1</v>
      </c>
      <c r="E110" s="166" t="s">
        <v>46</v>
      </c>
      <c r="F110" s="170"/>
      <c r="G110" s="52"/>
      <c r="H110" s="149"/>
      <c r="I110" s="188"/>
    </row>
    <row r="111" spans="1:9" ht="83.1" customHeight="1">
      <c r="A111" s="144">
        <v>2</v>
      </c>
      <c r="B111" s="688"/>
      <c r="C111" s="171" t="s">
        <v>55</v>
      </c>
      <c r="D111" s="166">
        <v>120</v>
      </c>
      <c r="E111" s="166" t="s">
        <v>56</v>
      </c>
      <c r="F111" s="170"/>
      <c r="G111" s="52"/>
      <c r="H111" s="149"/>
      <c r="I111" s="188"/>
    </row>
    <row r="112" spans="1:9" ht="83.1" customHeight="1">
      <c r="A112" s="144">
        <v>3</v>
      </c>
      <c r="B112" s="688"/>
      <c r="C112" s="110" t="s">
        <v>160</v>
      </c>
      <c r="D112" s="166">
        <v>90</v>
      </c>
      <c r="E112" s="166" t="s">
        <v>56</v>
      </c>
      <c r="F112" s="170"/>
      <c r="G112" s="52"/>
      <c r="H112" s="149"/>
      <c r="I112" s="188"/>
    </row>
    <row r="113" spans="1:9" ht="83.1" customHeight="1">
      <c r="A113" s="144">
        <v>4</v>
      </c>
      <c r="B113" s="688"/>
      <c r="C113" s="110" t="s">
        <v>161</v>
      </c>
      <c r="D113" s="166">
        <v>1</v>
      </c>
      <c r="E113" s="166" t="s">
        <v>158</v>
      </c>
      <c r="F113" s="170"/>
      <c r="G113" s="52"/>
      <c r="H113" s="149"/>
      <c r="I113" s="188"/>
    </row>
    <row r="114" spans="1:9" ht="83.1" customHeight="1">
      <c r="A114" s="144">
        <v>5</v>
      </c>
      <c r="B114" s="688"/>
      <c r="C114" s="110" t="s">
        <v>58</v>
      </c>
      <c r="D114" s="166">
        <v>80</v>
      </c>
      <c r="E114" s="166" t="s">
        <v>56</v>
      </c>
      <c r="F114" s="170"/>
      <c r="G114" s="52"/>
      <c r="H114" s="149"/>
      <c r="I114" s="188"/>
    </row>
    <row r="115" spans="1:9" ht="83.1" customHeight="1">
      <c r="A115" s="144">
        <v>6</v>
      </c>
      <c r="B115" s="688"/>
      <c r="C115" s="172" t="s">
        <v>162</v>
      </c>
      <c r="D115" s="166">
        <v>1</v>
      </c>
      <c r="E115" s="166" t="s">
        <v>158</v>
      </c>
      <c r="F115" s="170"/>
      <c r="G115" s="52"/>
      <c r="H115" s="149"/>
      <c r="I115" s="188"/>
    </row>
    <row r="116" spans="1:9" ht="83.1" customHeight="1">
      <c r="A116" s="144">
        <v>7</v>
      </c>
      <c r="B116" s="688"/>
      <c r="C116" s="172" t="s">
        <v>61</v>
      </c>
      <c r="D116" s="166">
        <v>1</v>
      </c>
      <c r="E116" s="166" t="s">
        <v>46</v>
      </c>
      <c r="F116" s="170"/>
      <c r="G116" s="52"/>
      <c r="H116" s="149"/>
      <c r="I116" s="188"/>
    </row>
    <row r="117" spans="1:9" ht="83.1" customHeight="1">
      <c r="A117" s="144">
        <v>8</v>
      </c>
      <c r="B117" s="688"/>
      <c r="C117" s="52" t="s">
        <v>163</v>
      </c>
      <c r="D117" s="166">
        <v>4</v>
      </c>
      <c r="E117" s="166" t="s">
        <v>46</v>
      </c>
      <c r="F117" s="170"/>
      <c r="G117" s="52"/>
      <c r="H117" s="149"/>
      <c r="I117" s="188"/>
    </row>
    <row r="118" spans="1:9" ht="83.1" customHeight="1">
      <c r="A118" s="144">
        <v>9</v>
      </c>
      <c r="B118" s="692"/>
      <c r="C118" s="110" t="s">
        <v>164</v>
      </c>
      <c r="D118" s="157">
        <v>50</v>
      </c>
      <c r="E118" s="157" t="s">
        <v>56</v>
      </c>
      <c r="F118" s="170"/>
      <c r="G118" s="52"/>
      <c r="H118" s="149"/>
      <c r="I118" s="188"/>
    </row>
    <row r="119" spans="1:9" ht="27" customHeight="1">
      <c r="A119" s="484" t="s">
        <v>50</v>
      </c>
      <c r="B119" s="485"/>
      <c r="C119" s="485"/>
      <c r="D119" s="485"/>
      <c r="E119" s="485"/>
      <c r="F119" s="486"/>
      <c r="G119" s="173">
        <f>SUM(G110:G118)</f>
        <v>0</v>
      </c>
      <c r="H119" s="174">
        <f>SUM(H110:H118)</f>
        <v>0</v>
      </c>
      <c r="I119" s="189"/>
    </row>
    <row r="120" spans="1:9" ht="27" customHeight="1">
      <c r="A120" s="487" t="s">
        <v>165</v>
      </c>
      <c r="B120" s="488"/>
      <c r="C120" s="488"/>
      <c r="D120" s="488"/>
      <c r="E120" s="488"/>
      <c r="F120" s="488"/>
      <c r="G120" s="175">
        <f>G108+G86+G119</f>
        <v>0</v>
      </c>
      <c r="H120" s="176">
        <f>H108+H86+H119</f>
        <v>0</v>
      </c>
      <c r="I120" s="190"/>
    </row>
    <row r="121" spans="1:9" ht="30" customHeight="1">
      <c r="A121" s="440" t="s">
        <v>0</v>
      </c>
      <c r="B121" s="441"/>
      <c r="C121" s="489" t="s">
        <v>1</v>
      </c>
      <c r="D121" s="489"/>
      <c r="E121" s="489"/>
      <c r="F121" s="489"/>
      <c r="G121" s="40"/>
      <c r="H121" s="40"/>
      <c r="I121" s="191"/>
    </row>
    <row r="122" spans="1:9" ht="41.1" customHeight="1">
      <c r="A122" s="697" t="s">
        <v>2</v>
      </c>
      <c r="B122" s="698"/>
      <c r="C122" s="490" t="s">
        <v>166</v>
      </c>
      <c r="D122" s="490"/>
      <c r="E122" s="490"/>
      <c r="F122" s="490"/>
      <c r="G122" s="177"/>
      <c r="H122" s="177"/>
      <c r="I122" s="192"/>
    </row>
    <row r="123" spans="1:9" ht="39.950000000000003" customHeight="1">
      <c r="A123" s="699"/>
      <c r="B123" s="698"/>
      <c r="C123" s="491" t="s">
        <v>167</v>
      </c>
      <c r="D123" s="491"/>
      <c r="E123" s="491"/>
      <c r="F123" s="491"/>
      <c r="G123" s="177"/>
      <c r="H123" s="177"/>
      <c r="I123" s="192"/>
    </row>
    <row r="124" spans="1:9" ht="15" customHeight="1">
      <c r="A124" s="445" t="s">
        <v>5</v>
      </c>
      <c r="B124" s="446"/>
      <c r="C124" s="178" t="s">
        <v>168</v>
      </c>
      <c r="D124" s="467" t="s">
        <v>169</v>
      </c>
      <c r="E124" s="467"/>
      <c r="F124" s="467"/>
      <c r="G124" s="467"/>
      <c r="H124" s="467"/>
      <c r="I124" s="123" t="s">
        <v>8</v>
      </c>
    </row>
    <row r="125" spans="1:9" ht="15" customHeight="1">
      <c r="A125" s="448" t="s">
        <v>9</v>
      </c>
      <c r="B125" s="449"/>
      <c r="C125" s="179" t="s">
        <v>10</v>
      </c>
      <c r="D125" s="468" t="s">
        <v>11</v>
      </c>
      <c r="E125" s="468"/>
      <c r="F125" s="468"/>
      <c r="G125" s="468"/>
      <c r="H125" s="468"/>
      <c r="I125" s="124" t="s">
        <v>12</v>
      </c>
    </row>
    <row r="126" spans="1:9" ht="15" customHeight="1">
      <c r="A126" s="448" t="s">
        <v>13</v>
      </c>
      <c r="B126" s="449"/>
      <c r="C126" s="179" t="s">
        <v>170</v>
      </c>
      <c r="D126" s="468" t="s">
        <v>171</v>
      </c>
      <c r="E126" s="468"/>
      <c r="F126" s="468"/>
      <c r="G126" s="468"/>
      <c r="H126" s="468"/>
      <c r="I126" s="124" t="s">
        <v>16</v>
      </c>
    </row>
    <row r="127" spans="1:9" ht="24" customHeight="1">
      <c r="A127" s="448" t="s">
        <v>17</v>
      </c>
      <c r="B127" s="449"/>
      <c r="C127" s="179" t="s">
        <v>18</v>
      </c>
      <c r="D127" s="468" t="s">
        <v>18</v>
      </c>
      <c r="E127" s="468"/>
      <c r="F127" s="468"/>
      <c r="G127" s="468"/>
      <c r="H127" s="468"/>
      <c r="I127" s="124" t="s">
        <v>19</v>
      </c>
    </row>
    <row r="128" spans="1:9" ht="15" customHeight="1">
      <c r="A128" s="448" t="s">
        <v>20</v>
      </c>
      <c r="B128" s="449"/>
      <c r="C128" s="180" t="s">
        <v>21</v>
      </c>
      <c r="D128" s="492"/>
      <c r="E128" s="492"/>
      <c r="F128" s="492" t="s">
        <v>22</v>
      </c>
      <c r="G128" s="492"/>
      <c r="H128" s="33"/>
      <c r="I128" s="125" t="s">
        <v>23</v>
      </c>
    </row>
    <row r="129" spans="1:9" ht="44.1" customHeight="1">
      <c r="A129" s="47" t="s">
        <v>24</v>
      </c>
      <c r="B129" s="193" t="s">
        <v>25</v>
      </c>
      <c r="C129" s="47" t="s">
        <v>113</v>
      </c>
      <c r="D129" s="47" t="s">
        <v>27</v>
      </c>
      <c r="E129" s="47" t="s">
        <v>28</v>
      </c>
      <c r="F129" s="47" t="s">
        <v>29</v>
      </c>
      <c r="G129" s="49" t="s">
        <v>30</v>
      </c>
      <c r="H129" s="49" t="s">
        <v>31</v>
      </c>
      <c r="I129" s="47" t="s">
        <v>32</v>
      </c>
    </row>
    <row r="130" spans="1:9" ht="15" customHeight="1">
      <c r="A130" s="493" t="s">
        <v>172</v>
      </c>
      <c r="B130" s="494"/>
      <c r="C130" s="494"/>
      <c r="D130" s="494"/>
      <c r="E130" s="494"/>
      <c r="F130" s="494"/>
      <c r="G130" s="494"/>
      <c r="H130" s="494"/>
      <c r="I130" s="495"/>
    </row>
    <row r="131" spans="1:9" ht="78" customHeight="1">
      <c r="A131" s="194">
        <v>1</v>
      </c>
      <c r="B131" s="166" t="s">
        <v>123</v>
      </c>
      <c r="C131" s="157" t="s">
        <v>173</v>
      </c>
      <c r="D131" s="157">
        <v>7</v>
      </c>
      <c r="E131" s="157" t="s">
        <v>75</v>
      </c>
      <c r="F131" s="157"/>
      <c r="G131" s="157"/>
      <c r="H131" s="195"/>
      <c r="I131" s="215"/>
    </row>
    <row r="132" spans="1:9" ht="78" customHeight="1">
      <c r="A132" s="194">
        <v>2</v>
      </c>
      <c r="B132" s="166" t="s">
        <v>125</v>
      </c>
      <c r="C132" s="157" t="s">
        <v>126</v>
      </c>
      <c r="D132" s="157">
        <f>8.5/2*3</f>
        <v>12.75</v>
      </c>
      <c r="E132" s="157" t="s">
        <v>75</v>
      </c>
      <c r="F132" s="157"/>
      <c r="G132" s="157"/>
      <c r="H132" s="195"/>
      <c r="I132" s="215"/>
    </row>
    <row r="133" spans="1:9" ht="78" customHeight="1">
      <c r="A133" s="184">
        <v>3</v>
      </c>
      <c r="B133" s="157" t="s">
        <v>127</v>
      </c>
      <c r="C133" s="157" t="s">
        <v>174</v>
      </c>
      <c r="D133" s="157">
        <f>23.8/2*3</f>
        <v>35.700000000000003</v>
      </c>
      <c r="E133" s="157" t="s">
        <v>75</v>
      </c>
      <c r="F133" s="157"/>
      <c r="G133" s="157"/>
      <c r="H133" s="195"/>
      <c r="I133" s="215"/>
    </row>
    <row r="134" spans="1:9" ht="78" customHeight="1">
      <c r="A134" s="660">
        <v>4</v>
      </c>
      <c r="B134" s="567" t="s">
        <v>129</v>
      </c>
      <c r="C134" s="157" t="s">
        <v>175</v>
      </c>
      <c r="D134" s="146">
        <f>6/2*3</f>
        <v>9</v>
      </c>
      <c r="E134" s="157" t="s">
        <v>75</v>
      </c>
      <c r="F134" s="157"/>
      <c r="G134" s="157"/>
      <c r="H134" s="195"/>
      <c r="I134" s="215"/>
    </row>
    <row r="135" spans="1:9" ht="78" customHeight="1">
      <c r="A135" s="661"/>
      <c r="B135" s="568"/>
      <c r="C135" s="157" t="s">
        <v>176</v>
      </c>
      <c r="D135" s="146">
        <f>5/2*3</f>
        <v>7.5</v>
      </c>
      <c r="E135" s="157" t="s">
        <v>75</v>
      </c>
      <c r="F135" s="157"/>
      <c r="G135" s="157"/>
      <c r="H135" s="195"/>
      <c r="I135" s="215"/>
    </row>
    <row r="136" spans="1:9" ht="78" customHeight="1">
      <c r="A136" s="660">
        <v>5</v>
      </c>
      <c r="B136" s="567" t="s">
        <v>132</v>
      </c>
      <c r="C136" s="157" t="s">
        <v>177</v>
      </c>
      <c r="D136" s="197">
        <f>143/2*3</f>
        <v>214.5</v>
      </c>
      <c r="E136" s="157" t="s">
        <v>69</v>
      </c>
      <c r="F136" s="157"/>
      <c r="G136" s="157"/>
      <c r="H136" s="195"/>
      <c r="I136" s="215"/>
    </row>
    <row r="137" spans="1:9" ht="78" customHeight="1">
      <c r="A137" s="662"/>
      <c r="B137" s="569"/>
      <c r="C137" s="157" t="s">
        <v>178</v>
      </c>
      <c r="D137" s="197">
        <f>143/2*3</f>
        <v>214.5</v>
      </c>
      <c r="E137" s="146" t="s">
        <v>69</v>
      </c>
      <c r="F137" s="146"/>
      <c r="G137" s="157"/>
      <c r="H137" s="195"/>
      <c r="I137" s="215"/>
    </row>
    <row r="138" spans="1:9" ht="78" customHeight="1">
      <c r="A138" s="663">
        <v>6</v>
      </c>
      <c r="B138" s="617" t="s">
        <v>135</v>
      </c>
      <c r="C138" s="157" t="s">
        <v>179</v>
      </c>
      <c r="D138" s="160">
        <f>6/2*3</f>
        <v>9</v>
      </c>
      <c r="E138" s="160" t="s">
        <v>137</v>
      </c>
      <c r="F138" s="157"/>
      <c r="G138" s="157"/>
      <c r="H138" s="195"/>
      <c r="I138" s="215"/>
    </row>
    <row r="139" spans="1:9" ht="78" customHeight="1">
      <c r="A139" s="663"/>
      <c r="B139" s="618"/>
      <c r="C139" s="157" t="s">
        <v>180</v>
      </c>
      <c r="D139" s="160">
        <f>24/2*3</f>
        <v>36</v>
      </c>
      <c r="E139" s="160" t="s">
        <v>137</v>
      </c>
      <c r="F139" s="157"/>
      <c r="G139" s="157"/>
      <c r="H139" s="195"/>
      <c r="I139" s="215"/>
    </row>
    <row r="140" spans="1:9" ht="78" customHeight="1">
      <c r="A140" s="196">
        <v>7</v>
      </c>
      <c r="B140" s="200" t="s">
        <v>139</v>
      </c>
      <c r="C140" s="156" t="s">
        <v>181</v>
      </c>
      <c r="D140" s="160">
        <f>12/2*3</f>
        <v>18</v>
      </c>
      <c r="E140" s="160" t="s">
        <v>141</v>
      </c>
      <c r="F140" s="157"/>
      <c r="G140" s="157"/>
      <c r="H140" s="195"/>
      <c r="I140" s="215"/>
    </row>
    <row r="141" spans="1:9" ht="78" customHeight="1">
      <c r="A141" s="184">
        <v>8</v>
      </c>
      <c r="B141" s="146" t="s">
        <v>142</v>
      </c>
      <c r="C141" s="157" t="s">
        <v>182</v>
      </c>
      <c r="D141" s="160">
        <f>12/2*3</f>
        <v>18</v>
      </c>
      <c r="E141" s="160" t="s">
        <v>141</v>
      </c>
      <c r="F141" s="157"/>
      <c r="G141" s="157"/>
      <c r="H141" s="195"/>
      <c r="I141" s="215"/>
    </row>
    <row r="142" spans="1:9" ht="78" customHeight="1">
      <c r="A142" s="661">
        <v>9</v>
      </c>
      <c r="B142" s="567" t="s">
        <v>144</v>
      </c>
      <c r="C142" s="157" t="s">
        <v>183</v>
      </c>
      <c r="D142" s="160">
        <f>39/2*3</f>
        <v>58.5</v>
      </c>
      <c r="E142" s="160" t="s">
        <v>146</v>
      </c>
      <c r="F142" s="157"/>
      <c r="G142" s="157"/>
      <c r="H142" s="195"/>
      <c r="I142" s="215"/>
    </row>
    <row r="143" spans="1:9" ht="78" customHeight="1">
      <c r="A143" s="661"/>
      <c r="B143" s="568"/>
      <c r="C143" s="157" t="s">
        <v>184</v>
      </c>
      <c r="D143" s="160">
        <f>25.5/2*3</f>
        <v>38.25</v>
      </c>
      <c r="E143" s="160" t="s">
        <v>146</v>
      </c>
      <c r="F143" s="157"/>
      <c r="G143" s="157"/>
      <c r="H143" s="195"/>
      <c r="I143" s="215"/>
    </row>
    <row r="144" spans="1:9" ht="78" customHeight="1">
      <c r="A144" s="662"/>
      <c r="B144" s="569"/>
      <c r="C144" s="157" t="s">
        <v>185</v>
      </c>
      <c r="D144" s="157">
        <f>4/2*3</f>
        <v>6</v>
      </c>
      <c r="E144" s="160" t="s">
        <v>146</v>
      </c>
      <c r="F144" s="157"/>
      <c r="G144" s="157"/>
      <c r="H144" s="195"/>
      <c r="I144" s="225"/>
    </row>
    <row r="145" spans="1:9" ht="78" customHeight="1">
      <c r="A145" s="664">
        <v>10</v>
      </c>
      <c r="B145" s="568" t="s">
        <v>149</v>
      </c>
      <c r="C145" s="157" t="s">
        <v>186</v>
      </c>
      <c r="D145" s="161">
        <f>102/2*3</f>
        <v>153</v>
      </c>
      <c r="E145" s="160" t="s">
        <v>146</v>
      </c>
      <c r="F145" s="160"/>
      <c r="G145" s="157"/>
      <c r="H145" s="195"/>
      <c r="I145" s="225"/>
    </row>
    <row r="146" spans="1:9" ht="78" customHeight="1">
      <c r="A146" s="664"/>
      <c r="B146" s="568"/>
      <c r="C146" s="201" t="s">
        <v>187</v>
      </c>
      <c r="D146" s="163">
        <f>24.5/2*3</f>
        <v>36.75</v>
      </c>
      <c r="E146" s="157" t="s">
        <v>69</v>
      </c>
      <c r="F146" s="164"/>
      <c r="G146" s="157"/>
      <c r="H146" s="195"/>
      <c r="I146" s="226"/>
    </row>
    <row r="147" spans="1:9" ht="78" customHeight="1">
      <c r="A147" s="664"/>
      <c r="B147" s="568"/>
      <c r="C147" s="165" t="s">
        <v>152</v>
      </c>
      <c r="D147" s="160">
        <f>67/2*3</f>
        <v>100.5</v>
      </c>
      <c r="E147" s="160" t="s">
        <v>69</v>
      </c>
      <c r="F147" s="157"/>
      <c r="G147" s="157"/>
      <c r="H147" s="195"/>
      <c r="I147" s="226"/>
    </row>
    <row r="148" spans="1:9" ht="78" customHeight="1">
      <c r="A148" s="664"/>
      <c r="B148" s="568"/>
      <c r="C148" s="166" t="s">
        <v>188</v>
      </c>
      <c r="D148" s="166">
        <f>78.7/2*3</f>
        <v>118.05000000000001</v>
      </c>
      <c r="E148" s="166" t="s">
        <v>69</v>
      </c>
      <c r="F148" s="166"/>
      <c r="G148" s="157"/>
      <c r="H148" s="195"/>
      <c r="I148" s="225"/>
    </row>
    <row r="149" spans="1:9" ht="78" customHeight="1">
      <c r="A149" s="202">
        <v>11</v>
      </c>
      <c r="B149" s="157" t="s">
        <v>154</v>
      </c>
      <c r="C149" s="157" t="s">
        <v>189</v>
      </c>
      <c r="D149" s="166">
        <f>70.7/2*3</f>
        <v>106.05000000000001</v>
      </c>
      <c r="E149" s="166" t="s">
        <v>69</v>
      </c>
      <c r="F149" s="157"/>
      <c r="G149" s="157"/>
      <c r="H149" s="195"/>
      <c r="I149" s="225"/>
    </row>
    <row r="150" spans="1:9" ht="78" customHeight="1">
      <c r="A150" s="203">
        <v>12</v>
      </c>
      <c r="B150" s="166" t="s">
        <v>156</v>
      </c>
      <c r="C150" s="166" t="s">
        <v>190</v>
      </c>
      <c r="D150" s="166">
        <v>1</v>
      </c>
      <c r="E150" s="166" t="s">
        <v>158</v>
      </c>
      <c r="F150" s="166"/>
      <c r="G150" s="157"/>
      <c r="H150" s="195"/>
      <c r="I150" s="226"/>
    </row>
    <row r="151" spans="1:9" ht="29.1" customHeight="1">
      <c r="A151" s="484" t="s">
        <v>50</v>
      </c>
      <c r="B151" s="485"/>
      <c r="C151" s="485"/>
      <c r="D151" s="485"/>
      <c r="E151" s="485"/>
      <c r="F151" s="486"/>
      <c r="G151" s="70">
        <f>SUM(G131:G150)</f>
        <v>0</v>
      </c>
      <c r="H151" s="204">
        <f>SUM(H131:H150)</f>
        <v>0</v>
      </c>
      <c r="I151" s="187"/>
    </row>
    <row r="152" spans="1:9" ht="26.1" customHeight="1">
      <c r="A152" s="460" t="s">
        <v>191</v>
      </c>
      <c r="B152" s="460"/>
      <c r="C152" s="460"/>
      <c r="D152" s="460"/>
      <c r="E152" s="460"/>
      <c r="F152" s="460"/>
      <c r="G152" s="460"/>
      <c r="H152" s="460"/>
      <c r="I152" s="460"/>
    </row>
    <row r="153" spans="1:9" ht="78" customHeight="1">
      <c r="A153" s="205">
        <v>1</v>
      </c>
      <c r="B153" s="182" t="s">
        <v>123</v>
      </c>
      <c r="C153" s="146" t="s">
        <v>192</v>
      </c>
      <c r="D153" s="146">
        <v>21.400500000000001</v>
      </c>
      <c r="E153" s="146" t="s">
        <v>75</v>
      </c>
      <c r="F153" s="146"/>
      <c r="G153" s="146"/>
      <c r="H153" s="206"/>
      <c r="I153" s="227"/>
    </row>
    <row r="154" spans="1:9" ht="78" customHeight="1">
      <c r="A154" s="207">
        <v>2</v>
      </c>
      <c r="B154" s="182" t="s">
        <v>193</v>
      </c>
      <c r="C154" s="146" t="s">
        <v>194</v>
      </c>
      <c r="D154" s="146">
        <v>3.3220000000000001</v>
      </c>
      <c r="E154" s="146" t="s">
        <v>75</v>
      </c>
      <c r="F154" s="146"/>
      <c r="G154" s="146"/>
      <c r="H154" s="206"/>
      <c r="I154" s="227"/>
    </row>
    <row r="155" spans="1:9" ht="78" customHeight="1">
      <c r="A155" s="205">
        <v>3</v>
      </c>
      <c r="B155" s="182" t="s">
        <v>195</v>
      </c>
      <c r="C155" s="146" t="s">
        <v>196</v>
      </c>
      <c r="D155" s="146">
        <v>18.4954</v>
      </c>
      <c r="E155" s="146" t="s">
        <v>75</v>
      </c>
      <c r="F155" s="146"/>
      <c r="G155" s="146"/>
      <c r="H155" s="206"/>
      <c r="I155" s="227"/>
    </row>
    <row r="156" spans="1:9" ht="78" customHeight="1">
      <c r="A156" s="207">
        <v>4</v>
      </c>
      <c r="B156" s="146" t="s">
        <v>127</v>
      </c>
      <c r="C156" s="146" t="s">
        <v>197</v>
      </c>
      <c r="D156" s="146">
        <v>8.6519999999999992</v>
      </c>
      <c r="E156" s="146" t="s">
        <v>75</v>
      </c>
      <c r="F156" s="146"/>
      <c r="G156" s="146"/>
      <c r="H156" s="206"/>
      <c r="I156" s="227"/>
    </row>
    <row r="157" spans="1:9" ht="78" customHeight="1">
      <c r="A157" s="205">
        <v>5</v>
      </c>
      <c r="B157" s="617" t="s">
        <v>198</v>
      </c>
      <c r="C157" s="146" t="s">
        <v>199</v>
      </c>
      <c r="D157" s="146">
        <v>1.26</v>
      </c>
      <c r="E157" s="146" t="s">
        <v>75</v>
      </c>
      <c r="F157" s="146"/>
      <c r="G157" s="146"/>
      <c r="H157" s="206"/>
      <c r="I157" s="227"/>
    </row>
    <row r="158" spans="1:9" ht="78" customHeight="1">
      <c r="A158" s="207">
        <v>6</v>
      </c>
      <c r="B158" s="619"/>
      <c r="C158" s="182" t="s">
        <v>200</v>
      </c>
      <c r="D158" s="182">
        <v>0.97499999999999998</v>
      </c>
      <c r="E158" s="182" t="s">
        <v>75</v>
      </c>
      <c r="F158" s="182"/>
      <c r="G158" s="146"/>
      <c r="H158" s="206"/>
      <c r="I158" s="227"/>
    </row>
    <row r="159" spans="1:9" ht="78" customHeight="1">
      <c r="A159" s="205">
        <v>7</v>
      </c>
      <c r="B159" s="146" t="s">
        <v>201</v>
      </c>
      <c r="C159" s="146" t="s">
        <v>202</v>
      </c>
      <c r="D159" s="146">
        <v>6.1005000000000003</v>
      </c>
      <c r="E159" s="182" t="s">
        <v>75</v>
      </c>
      <c r="F159" s="146"/>
      <c r="G159" s="146"/>
      <c r="H159" s="206"/>
      <c r="I159" s="227"/>
    </row>
    <row r="160" spans="1:9" ht="78" customHeight="1">
      <c r="A160" s="207">
        <v>8</v>
      </c>
      <c r="B160" s="146" t="s">
        <v>203</v>
      </c>
      <c r="C160" s="146" t="s">
        <v>204</v>
      </c>
      <c r="D160" s="146">
        <v>62.25</v>
      </c>
      <c r="E160" s="146" t="s">
        <v>69</v>
      </c>
      <c r="F160" s="146"/>
      <c r="G160" s="146"/>
      <c r="H160" s="206"/>
      <c r="I160" s="227"/>
    </row>
    <row r="161" spans="1:9" ht="78" customHeight="1">
      <c r="A161" s="205">
        <v>9</v>
      </c>
      <c r="B161" s="146" t="s">
        <v>205</v>
      </c>
      <c r="C161" s="146" t="s">
        <v>206</v>
      </c>
      <c r="D161" s="182">
        <v>59.4</v>
      </c>
      <c r="E161" s="146" t="s">
        <v>69</v>
      </c>
      <c r="F161" s="146"/>
      <c r="G161" s="146"/>
      <c r="H161" s="206"/>
      <c r="I161" s="227"/>
    </row>
    <row r="162" spans="1:9" ht="78" customHeight="1">
      <c r="A162" s="207">
        <v>10</v>
      </c>
      <c r="B162" s="146" t="s">
        <v>207</v>
      </c>
      <c r="C162" s="146" t="s">
        <v>208</v>
      </c>
      <c r="D162" s="182">
        <v>3.85</v>
      </c>
      <c r="E162" s="146" t="s">
        <v>69</v>
      </c>
      <c r="F162" s="146"/>
      <c r="G162" s="146"/>
      <c r="H162" s="206"/>
      <c r="I162" s="227"/>
    </row>
    <row r="163" spans="1:9" ht="78" customHeight="1">
      <c r="A163" s="205">
        <v>11</v>
      </c>
      <c r="B163" s="146" t="s">
        <v>209</v>
      </c>
      <c r="C163" s="146" t="s">
        <v>210</v>
      </c>
      <c r="D163" s="182">
        <v>1.35</v>
      </c>
      <c r="E163" s="182" t="s">
        <v>211</v>
      </c>
      <c r="F163" s="146"/>
      <c r="G163" s="146"/>
      <c r="H163" s="206"/>
      <c r="I163" s="227"/>
    </row>
    <row r="164" spans="1:9" ht="78" customHeight="1">
      <c r="A164" s="207">
        <v>12</v>
      </c>
      <c r="B164" s="146" t="s">
        <v>212</v>
      </c>
      <c r="C164" s="146" t="s">
        <v>213</v>
      </c>
      <c r="D164" s="146">
        <v>6</v>
      </c>
      <c r="E164" s="182" t="s">
        <v>211</v>
      </c>
      <c r="F164" s="146"/>
      <c r="G164" s="146"/>
      <c r="H164" s="206"/>
      <c r="I164" s="227"/>
    </row>
    <row r="165" spans="1:9" ht="78" customHeight="1">
      <c r="A165" s="205">
        <v>13</v>
      </c>
      <c r="B165" s="146" t="s">
        <v>214</v>
      </c>
      <c r="C165" s="146" t="s">
        <v>215</v>
      </c>
      <c r="D165" s="146">
        <v>13.05</v>
      </c>
      <c r="E165" s="146" t="s">
        <v>69</v>
      </c>
      <c r="F165" s="146"/>
      <c r="G165" s="146"/>
      <c r="H165" s="206"/>
      <c r="I165" s="227"/>
    </row>
    <row r="166" spans="1:9" ht="27.95" customHeight="1">
      <c r="A166" s="484" t="s">
        <v>50</v>
      </c>
      <c r="B166" s="485"/>
      <c r="C166" s="485"/>
      <c r="D166" s="485"/>
      <c r="E166" s="485"/>
      <c r="F166" s="486"/>
      <c r="G166" s="70">
        <f>SUM(G153:G165)</f>
        <v>0</v>
      </c>
      <c r="H166" s="204">
        <f>SUM(H153:H165)</f>
        <v>0</v>
      </c>
      <c r="I166" s="187"/>
    </row>
    <row r="167" spans="1:9" ht="26.1" customHeight="1">
      <c r="A167" s="496" t="s">
        <v>216</v>
      </c>
      <c r="B167" s="497"/>
      <c r="C167" s="497"/>
      <c r="D167" s="497"/>
      <c r="E167" s="497"/>
      <c r="F167" s="497"/>
      <c r="G167" s="208">
        <f>SUM(G151)+G166</f>
        <v>0</v>
      </c>
      <c r="H167" s="209">
        <f>H151+H166</f>
        <v>0</v>
      </c>
      <c r="I167" s="190"/>
    </row>
    <row r="168" spans="1:9" ht="35.1" customHeight="1">
      <c r="B168" s="39"/>
      <c r="C168" s="498" t="s">
        <v>1</v>
      </c>
      <c r="D168" s="499"/>
      <c r="E168" s="499"/>
      <c r="F168" s="499"/>
      <c r="G168" s="36"/>
      <c r="H168" s="36"/>
    </row>
    <row r="169" spans="1:9" ht="33" customHeight="1">
      <c r="A169" s="700" t="s">
        <v>0</v>
      </c>
      <c r="B169" s="701"/>
      <c r="C169" s="500" t="s">
        <v>217</v>
      </c>
      <c r="D169" s="501"/>
      <c r="E169" s="501"/>
      <c r="F169" s="502"/>
      <c r="G169" s="41"/>
      <c r="H169" s="41"/>
      <c r="I169" s="31"/>
    </row>
    <row r="170" spans="1:9" ht="30.95" customHeight="1">
      <c r="A170" s="700"/>
      <c r="B170" s="701"/>
      <c r="C170" s="503" t="s">
        <v>4</v>
      </c>
      <c r="D170" s="504"/>
      <c r="E170" s="504"/>
      <c r="F170" s="505"/>
      <c r="G170" s="41"/>
      <c r="H170" s="41"/>
      <c r="I170" s="31"/>
    </row>
    <row r="171" spans="1:9" ht="15" customHeight="1">
      <c r="A171" s="180"/>
      <c r="B171" s="41"/>
      <c r="C171" s="41"/>
      <c r="D171" s="41"/>
      <c r="E171" s="41"/>
      <c r="F171" s="41"/>
      <c r="G171" s="41"/>
      <c r="H171" s="41"/>
      <c r="I171" s="41"/>
    </row>
    <row r="172" spans="1:9" ht="15" customHeight="1">
      <c r="A172" s="506" t="s">
        <v>218</v>
      </c>
      <c r="B172" s="506"/>
      <c r="C172" s="506"/>
      <c r="D172" s="506"/>
      <c r="E172" s="506"/>
      <c r="F172" s="506"/>
      <c r="G172" s="506"/>
      <c r="H172" s="506"/>
      <c r="I172" s="506"/>
    </row>
    <row r="173" spans="1:9" ht="15" customHeight="1">
      <c r="A173" s="506" t="s">
        <v>219</v>
      </c>
      <c r="B173" s="506"/>
      <c r="C173" s="506"/>
      <c r="D173" s="506"/>
      <c r="E173" s="506"/>
      <c r="F173" s="506"/>
      <c r="G173" s="506"/>
      <c r="H173" s="506"/>
      <c r="I173" s="506"/>
    </row>
    <row r="174" spans="1:9" ht="15" customHeight="1">
      <c r="A174" s="210"/>
      <c r="B174" s="39"/>
      <c r="C174" s="211" t="s">
        <v>18</v>
      </c>
      <c r="D174" s="507" t="s">
        <v>220</v>
      </c>
      <c r="E174" s="508"/>
      <c r="F174" s="508"/>
      <c r="G174" s="509"/>
      <c r="H174" s="212" t="s">
        <v>221</v>
      </c>
      <c r="I174" s="525" t="s">
        <v>32</v>
      </c>
    </row>
    <row r="175" spans="1:9" ht="54" customHeight="1">
      <c r="A175" s="47" t="s">
        <v>24</v>
      </c>
      <c r="B175" s="213" t="s">
        <v>25</v>
      </c>
      <c r="C175" s="212" t="s">
        <v>222</v>
      </c>
      <c r="D175" s="212" t="s">
        <v>27</v>
      </c>
      <c r="E175" s="212" t="s">
        <v>28</v>
      </c>
      <c r="F175" s="212" t="s">
        <v>29</v>
      </c>
      <c r="G175" s="212" t="s">
        <v>223</v>
      </c>
      <c r="H175" s="212" t="s">
        <v>224</v>
      </c>
      <c r="I175" s="525"/>
    </row>
    <row r="176" spans="1:9" ht="15" customHeight="1">
      <c r="A176" s="493" t="s">
        <v>225</v>
      </c>
      <c r="B176" s="494"/>
      <c r="C176" s="494"/>
      <c r="D176" s="494"/>
      <c r="E176" s="494"/>
      <c r="F176" s="494"/>
      <c r="G176" s="494"/>
      <c r="H176" s="494"/>
      <c r="I176" s="495"/>
    </row>
    <row r="177" spans="1:9" ht="15" customHeight="1">
      <c r="A177" s="545">
        <v>1</v>
      </c>
      <c r="B177" s="693" t="s">
        <v>226</v>
      </c>
      <c r="C177" s="617" t="s">
        <v>227</v>
      </c>
      <c r="D177" s="513">
        <v>10</v>
      </c>
      <c r="E177" s="513" t="s">
        <v>228</v>
      </c>
      <c r="F177" s="516"/>
      <c r="G177" s="519"/>
      <c r="H177" s="522"/>
      <c r="I177" s="526"/>
    </row>
    <row r="178" spans="1:9" ht="15" customHeight="1">
      <c r="A178" s="560"/>
      <c r="B178" s="693"/>
      <c r="C178" s="619"/>
      <c r="D178" s="514"/>
      <c r="E178" s="514"/>
      <c r="F178" s="517"/>
      <c r="G178" s="520"/>
      <c r="H178" s="523"/>
      <c r="I178" s="527"/>
    </row>
    <row r="179" spans="1:9" ht="15" customHeight="1">
      <c r="A179" s="560"/>
      <c r="B179" s="693"/>
      <c r="C179" s="619"/>
      <c r="D179" s="514"/>
      <c r="E179" s="514"/>
      <c r="F179" s="517"/>
      <c r="G179" s="520"/>
      <c r="H179" s="523"/>
      <c r="I179" s="527"/>
    </row>
    <row r="180" spans="1:9" ht="15" customHeight="1">
      <c r="A180" s="560"/>
      <c r="B180" s="693"/>
      <c r="C180" s="619"/>
      <c r="D180" s="514"/>
      <c r="E180" s="514"/>
      <c r="F180" s="517"/>
      <c r="G180" s="520"/>
      <c r="H180" s="523"/>
      <c r="I180" s="527"/>
    </row>
    <row r="181" spans="1:9" ht="15" customHeight="1">
      <c r="A181" s="560"/>
      <c r="B181" s="693"/>
      <c r="C181" s="619"/>
      <c r="D181" s="514"/>
      <c r="E181" s="514"/>
      <c r="F181" s="517"/>
      <c r="G181" s="520"/>
      <c r="H181" s="523"/>
      <c r="I181" s="527"/>
    </row>
    <row r="182" spans="1:9" ht="15" customHeight="1">
      <c r="A182" s="560"/>
      <c r="B182" s="693"/>
      <c r="C182" s="619"/>
      <c r="D182" s="514"/>
      <c r="E182" s="514"/>
      <c r="F182" s="517"/>
      <c r="G182" s="520"/>
      <c r="H182" s="523"/>
      <c r="I182" s="527"/>
    </row>
    <row r="183" spans="1:9" ht="15" customHeight="1">
      <c r="A183" s="546"/>
      <c r="B183" s="693"/>
      <c r="C183" s="618"/>
      <c r="D183" s="515"/>
      <c r="E183" s="515"/>
      <c r="F183" s="518"/>
      <c r="G183" s="521"/>
      <c r="H183" s="524"/>
      <c r="I183" s="528"/>
    </row>
    <row r="184" spans="1:9" ht="15" customHeight="1">
      <c r="A184" s="545">
        <v>2</v>
      </c>
      <c r="B184" s="671" t="s">
        <v>229</v>
      </c>
      <c r="C184" s="617" t="s">
        <v>230</v>
      </c>
      <c r="D184" s="513">
        <v>35</v>
      </c>
      <c r="E184" s="513" t="s">
        <v>40</v>
      </c>
      <c r="F184" s="516"/>
      <c r="G184" s="519"/>
      <c r="H184" s="522"/>
      <c r="I184" s="526"/>
    </row>
    <row r="185" spans="1:9" ht="15" customHeight="1">
      <c r="A185" s="560"/>
      <c r="B185" s="672"/>
      <c r="C185" s="619"/>
      <c r="D185" s="514"/>
      <c r="E185" s="514"/>
      <c r="F185" s="517"/>
      <c r="G185" s="520"/>
      <c r="H185" s="523"/>
      <c r="I185" s="527"/>
    </row>
    <row r="186" spans="1:9" ht="15" customHeight="1">
      <c r="A186" s="560"/>
      <c r="B186" s="672"/>
      <c r="C186" s="619"/>
      <c r="D186" s="514"/>
      <c r="E186" s="514"/>
      <c r="F186" s="517"/>
      <c r="G186" s="520"/>
      <c r="H186" s="523"/>
      <c r="I186" s="527"/>
    </row>
    <row r="187" spans="1:9" ht="15" customHeight="1">
      <c r="A187" s="560"/>
      <c r="B187" s="672"/>
      <c r="C187" s="619"/>
      <c r="D187" s="514"/>
      <c r="E187" s="514"/>
      <c r="F187" s="517"/>
      <c r="G187" s="520"/>
      <c r="H187" s="523"/>
      <c r="I187" s="527"/>
    </row>
    <row r="188" spans="1:9" ht="15" customHeight="1">
      <c r="A188" s="560"/>
      <c r="B188" s="672"/>
      <c r="C188" s="619"/>
      <c r="D188" s="514"/>
      <c r="E188" s="514"/>
      <c r="F188" s="517"/>
      <c r="G188" s="520"/>
      <c r="H188" s="523"/>
      <c r="I188" s="527"/>
    </row>
    <row r="189" spans="1:9" ht="15" customHeight="1">
      <c r="A189" s="560"/>
      <c r="B189" s="672"/>
      <c r="C189" s="619"/>
      <c r="D189" s="514"/>
      <c r="E189" s="514"/>
      <c r="F189" s="517"/>
      <c r="G189" s="520"/>
      <c r="H189" s="523"/>
      <c r="I189" s="527"/>
    </row>
    <row r="190" spans="1:9" ht="15" customHeight="1">
      <c r="A190" s="560"/>
      <c r="B190" s="672"/>
      <c r="C190" s="619"/>
      <c r="D190" s="514"/>
      <c r="E190" s="514"/>
      <c r="F190" s="517"/>
      <c r="G190" s="520"/>
      <c r="H190" s="523"/>
      <c r="I190" s="527"/>
    </row>
    <row r="191" spans="1:9" ht="15" customHeight="1">
      <c r="A191" s="560"/>
      <c r="B191" s="672"/>
      <c r="C191" s="618"/>
      <c r="D191" s="515"/>
      <c r="E191" s="515"/>
      <c r="F191" s="518"/>
      <c r="G191" s="521"/>
      <c r="H191" s="524"/>
      <c r="I191" s="528"/>
    </row>
    <row r="192" spans="1:9" ht="15" customHeight="1">
      <c r="A192" s="219">
        <v>3</v>
      </c>
      <c r="B192" s="224" t="s">
        <v>231</v>
      </c>
      <c r="C192" s="120" t="s">
        <v>232</v>
      </c>
      <c r="D192" s="220">
        <v>550</v>
      </c>
      <c r="E192" s="220" t="s">
        <v>233</v>
      </c>
      <c r="F192" s="221"/>
      <c r="G192" s="222"/>
      <c r="H192" s="223"/>
      <c r="I192" s="65"/>
    </row>
    <row r="193" spans="1:9" ht="15" customHeight="1">
      <c r="A193" s="493" t="s">
        <v>234</v>
      </c>
      <c r="B193" s="494"/>
      <c r="C193" s="494"/>
      <c r="D193" s="494"/>
      <c r="E193" s="494"/>
      <c r="F193" s="494"/>
      <c r="G193" s="494"/>
      <c r="H193" s="494"/>
      <c r="I193" s="495"/>
    </row>
    <row r="194" spans="1:9" ht="69" customHeight="1">
      <c r="A194" s="561">
        <v>4</v>
      </c>
      <c r="B194" s="673" t="s">
        <v>235</v>
      </c>
      <c r="C194" s="228" t="s">
        <v>192</v>
      </c>
      <c r="D194" s="202">
        <v>38.909999999999997</v>
      </c>
      <c r="E194" s="202" t="s">
        <v>75</v>
      </c>
      <c r="F194" s="83"/>
      <c r="G194" s="229"/>
      <c r="H194" s="230"/>
      <c r="I194" s="57"/>
    </row>
    <row r="195" spans="1:9" ht="69" customHeight="1">
      <c r="A195" s="561"/>
      <c r="B195" s="674"/>
      <c r="C195" s="228" t="s">
        <v>194</v>
      </c>
      <c r="D195" s="202">
        <v>6.04</v>
      </c>
      <c r="E195" s="202" t="s">
        <v>75</v>
      </c>
      <c r="F195" s="86"/>
      <c r="G195" s="229"/>
      <c r="H195" s="230"/>
      <c r="I195" s="57"/>
    </row>
    <row r="196" spans="1:9" ht="69" customHeight="1">
      <c r="A196" s="561"/>
      <c r="B196" s="674"/>
      <c r="C196" s="228" t="s">
        <v>196</v>
      </c>
      <c r="D196" s="202">
        <v>33.628</v>
      </c>
      <c r="E196" s="202" t="s">
        <v>75</v>
      </c>
      <c r="F196" s="86"/>
      <c r="G196" s="229"/>
      <c r="H196" s="230"/>
      <c r="I196" s="57"/>
    </row>
    <row r="197" spans="1:9" ht="69" customHeight="1">
      <c r="A197" s="561"/>
      <c r="B197" s="674"/>
      <c r="C197" s="228" t="s">
        <v>197</v>
      </c>
      <c r="D197" s="202">
        <v>17.303999999999998</v>
      </c>
      <c r="E197" s="202" t="s">
        <v>75</v>
      </c>
      <c r="F197" s="86"/>
      <c r="G197" s="229"/>
      <c r="H197" s="230"/>
      <c r="I197" s="57"/>
    </row>
    <row r="198" spans="1:9" ht="69" customHeight="1">
      <c r="A198" s="561"/>
      <c r="B198" s="674"/>
      <c r="C198" s="228" t="s">
        <v>199</v>
      </c>
      <c r="D198" s="202">
        <v>2.52</v>
      </c>
      <c r="E198" s="202" t="s">
        <v>75</v>
      </c>
      <c r="F198" s="86"/>
      <c r="G198" s="229"/>
      <c r="H198" s="230"/>
      <c r="I198" s="57"/>
    </row>
    <row r="199" spans="1:9" ht="69" customHeight="1">
      <c r="A199" s="561"/>
      <c r="B199" s="674"/>
      <c r="C199" s="231" t="s">
        <v>200</v>
      </c>
      <c r="D199" s="203">
        <v>1.95</v>
      </c>
      <c r="E199" s="203" t="s">
        <v>75</v>
      </c>
      <c r="F199" s="86"/>
      <c r="G199" s="229"/>
      <c r="H199" s="230"/>
      <c r="I199" s="57"/>
    </row>
    <row r="200" spans="1:9" ht="69" customHeight="1">
      <c r="A200" s="561"/>
      <c r="B200" s="674"/>
      <c r="C200" s="228" t="s">
        <v>202</v>
      </c>
      <c r="D200" s="202">
        <v>12.201000000000001</v>
      </c>
      <c r="E200" s="203" t="s">
        <v>75</v>
      </c>
      <c r="F200" s="86"/>
      <c r="G200" s="229"/>
      <c r="H200" s="230"/>
      <c r="I200" s="57"/>
    </row>
    <row r="201" spans="1:9" ht="69" customHeight="1">
      <c r="A201" s="561"/>
      <c r="B201" s="674"/>
      <c r="C201" s="228" t="s">
        <v>204</v>
      </c>
      <c r="D201" s="202">
        <v>124.5</v>
      </c>
      <c r="E201" s="202" t="s">
        <v>69</v>
      </c>
      <c r="F201" s="86"/>
      <c r="G201" s="229"/>
      <c r="H201" s="230"/>
      <c r="I201" s="57"/>
    </row>
    <row r="202" spans="1:9" ht="69" customHeight="1">
      <c r="A202" s="561"/>
      <c r="B202" s="674"/>
      <c r="C202" s="228" t="s">
        <v>206</v>
      </c>
      <c r="D202" s="203">
        <v>118.8</v>
      </c>
      <c r="E202" s="202" t="s">
        <v>69</v>
      </c>
      <c r="F202" s="86"/>
      <c r="G202" s="229"/>
      <c r="H202" s="230"/>
      <c r="I202" s="57"/>
    </row>
    <row r="203" spans="1:9" ht="69" customHeight="1">
      <c r="A203" s="561"/>
      <c r="B203" s="674"/>
      <c r="C203" s="228" t="s">
        <v>208</v>
      </c>
      <c r="D203" s="203">
        <v>7.7</v>
      </c>
      <c r="E203" s="202" t="s">
        <v>69</v>
      </c>
      <c r="F203" s="86"/>
      <c r="G203" s="229"/>
      <c r="H203" s="230"/>
      <c r="I203" s="57"/>
    </row>
    <row r="204" spans="1:9" ht="69" customHeight="1">
      <c r="A204" s="561"/>
      <c r="B204" s="674"/>
      <c r="C204" s="232" t="s">
        <v>210</v>
      </c>
      <c r="D204" s="203">
        <v>2.7</v>
      </c>
      <c r="E204" s="203" t="s">
        <v>211</v>
      </c>
      <c r="F204" s="86"/>
      <c r="G204" s="229"/>
      <c r="H204" s="230"/>
      <c r="I204" s="57"/>
    </row>
    <row r="205" spans="1:9" ht="69" customHeight="1">
      <c r="A205" s="561"/>
      <c r="B205" s="674"/>
      <c r="C205" s="232" t="s">
        <v>213</v>
      </c>
      <c r="D205" s="202">
        <v>12</v>
      </c>
      <c r="E205" s="203" t="s">
        <v>211</v>
      </c>
      <c r="F205" s="86"/>
      <c r="G205" s="229"/>
      <c r="H205" s="230"/>
      <c r="I205" s="57"/>
    </row>
    <row r="206" spans="1:9" ht="69" customHeight="1">
      <c r="A206" s="545"/>
      <c r="B206" s="674"/>
      <c r="C206" s="233" t="s">
        <v>215</v>
      </c>
      <c r="D206" s="203">
        <v>26.1</v>
      </c>
      <c r="E206" s="203" t="s">
        <v>69</v>
      </c>
      <c r="F206" s="234"/>
      <c r="G206" s="216"/>
      <c r="H206" s="217"/>
      <c r="I206" s="57"/>
    </row>
    <row r="207" spans="1:9" ht="69" customHeight="1">
      <c r="A207" s="54">
        <v>5</v>
      </c>
      <c r="B207" s="146" t="s">
        <v>236</v>
      </c>
      <c r="C207" s="232" t="s">
        <v>237</v>
      </c>
      <c r="D207" s="202">
        <v>1</v>
      </c>
      <c r="E207" s="202" t="s">
        <v>238</v>
      </c>
      <c r="F207" s="86"/>
      <c r="G207" s="229"/>
      <c r="H207" s="230"/>
      <c r="I207" s="57"/>
    </row>
    <row r="208" spans="1:9" ht="26.1" customHeight="1">
      <c r="A208" s="510" t="s">
        <v>50</v>
      </c>
      <c r="B208" s="511"/>
      <c r="C208" s="511"/>
      <c r="D208" s="511"/>
      <c r="E208" s="511"/>
      <c r="F208" s="512"/>
      <c r="G208" s="235">
        <f>SUM(G177:G207)</f>
        <v>0</v>
      </c>
      <c r="H208" s="236">
        <f>SUM(H177:H207)</f>
        <v>0</v>
      </c>
      <c r="I208" s="129"/>
    </row>
    <row r="209" spans="1:9" ht="35.1" customHeight="1">
      <c r="A209" s="476" t="s">
        <v>239</v>
      </c>
      <c r="B209" s="477"/>
      <c r="C209" s="477"/>
      <c r="D209" s="477"/>
      <c r="E209" s="477"/>
      <c r="F209" s="478"/>
      <c r="G209" s="237">
        <f>G208</f>
        <v>0</v>
      </c>
      <c r="H209" s="238">
        <f>H208</f>
        <v>0</v>
      </c>
      <c r="I209" s="254"/>
    </row>
    <row r="210" spans="1:9" ht="15" customHeight="1">
      <c r="A210" s="731"/>
      <c r="B210" s="732"/>
      <c r="C210" s="501" t="s">
        <v>240</v>
      </c>
      <c r="D210" s="501"/>
      <c r="E210" s="501"/>
      <c r="F210" s="501"/>
      <c r="G210" s="732"/>
      <c r="H210" s="732"/>
      <c r="I210" s="735"/>
    </row>
    <row r="211" spans="1:9" ht="15" customHeight="1">
      <c r="A211" s="733"/>
      <c r="B211" s="734"/>
      <c r="C211" s="490" t="s">
        <v>166</v>
      </c>
      <c r="D211" s="490"/>
      <c r="E211" s="490"/>
      <c r="F211" s="490"/>
      <c r="G211" s="734"/>
      <c r="H211" s="734"/>
      <c r="I211" s="736"/>
    </row>
    <row r="212" spans="1:9" ht="15" customHeight="1">
      <c r="A212" s="733"/>
      <c r="B212" s="734"/>
      <c r="C212" s="491" t="s">
        <v>241</v>
      </c>
      <c r="D212" s="491"/>
      <c r="E212" s="491"/>
      <c r="F212" s="491"/>
      <c r="G212" s="734"/>
      <c r="H212" s="734"/>
      <c r="I212" s="736"/>
    </row>
    <row r="213" spans="1:9" ht="26.1" customHeight="1">
      <c r="A213" s="733"/>
      <c r="B213" s="734"/>
      <c r="C213" s="239"/>
      <c r="D213" s="240"/>
      <c r="E213" s="240"/>
      <c r="F213" s="240"/>
      <c r="G213" s="734"/>
      <c r="H213" s="734"/>
      <c r="I213" s="736"/>
    </row>
    <row r="214" spans="1:9" ht="15" customHeight="1">
      <c r="A214" s="445" t="s">
        <v>5</v>
      </c>
      <c r="B214" s="446"/>
      <c r="C214" s="139" t="s">
        <v>242</v>
      </c>
      <c r="D214" s="467" t="s">
        <v>243</v>
      </c>
      <c r="E214" s="467"/>
      <c r="F214" s="467"/>
      <c r="G214" s="467"/>
      <c r="H214" s="467"/>
      <c r="I214" s="123" t="s">
        <v>8</v>
      </c>
    </row>
    <row r="215" spans="1:9" ht="15" customHeight="1">
      <c r="A215" s="448" t="s">
        <v>9</v>
      </c>
      <c r="B215" s="449"/>
      <c r="C215" s="140" t="s">
        <v>10</v>
      </c>
      <c r="D215" s="468" t="s">
        <v>11</v>
      </c>
      <c r="E215" s="468"/>
      <c r="F215" s="468"/>
      <c r="G215" s="468"/>
      <c r="H215" s="468"/>
      <c r="I215" s="124" t="s">
        <v>12</v>
      </c>
    </row>
    <row r="216" spans="1:9" ht="15" customHeight="1">
      <c r="A216" s="448" t="s">
        <v>13</v>
      </c>
      <c r="B216" s="449"/>
      <c r="C216" s="140" t="s">
        <v>244</v>
      </c>
      <c r="D216" s="468" t="s">
        <v>245</v>
      </c>
      <c r="E216" s="468"/>
      <c r="F216" s="468"/>
      <c r="G216" s="468"/>
      <c r="H216" s="468"/>
      <c r="I216" s="124" t="s">
        <v>16</v>
      </c>
    </row>
    <row r="217" spans="1:9" ht="15" customHeight="1">
      <c r="A217" s="448" t="s">
        <v>17</v>
      </c>
      <c r="B217" s="449"/>
      <c r="C217" s="140" t="s">
        <v>246</v>
      </c>
      <c r="D217" s="180"/>
      <c r="E217" s="180"/>
      <c r="F217" s="180"/>
      <c r="G217" s="180"/>
      <c r="H217" s="241" t="s">
        <v>246</v>
      </c>
      <c r="I217" s="124" t="s">
        <v>19</v>
      </c>
    </row>
    <row r="218" spans="1:9" ht="15" customHeight="1">
      <c r="A218" s="448" t="s">
        <v>20</v>
      </c>
      <c r="B218" s="449"/>
      <c r="C218" s="43" t="s">
        <v>21</v>
      </c>
      <c r="D218" s="492"/>
      <c r="E218" s="492"/>
      <c r="F218" s="492" t="s">
        <v>22</v>
      </c>
      <c r="G218" s="492"/>
      <c r="H218" s="180"/>
      <c r="I218" s="125" t="s">
        <v>23</v>
      </c>
    </row>
    <row r="219" spans="1:9" ht="15" customHeight="1">
      <c r="A219" s="529"/>
      <c r="B219" s="530"/>
      <c r="C219" s="531"/>
      <c r="D219" s="507" t="s">
        <v>220</v>
      </c>
      <c r="E219" s="508"/>
      <c r="F219" s="508"/>
      <c r="G219" s="509"/>
      <c r="H219" s="212" t="s">
        <v>221</v>
      </c>
      <c r="I219" s="525" t="s">
        <v>32</v>
      </c>
    </row>
    <row r="220" spans="1:9" ht="45.95" customHeight="1">
      <c r="A220" s="212" t="s">
        <v>24</v>
      </c>
      <c r="B220" s="213" t="s">
        <v>25</v>
      </c>
      <c r="C220" s="242" t="s">
        <v>247</v>
      </c>
      <c r="D220" s="212" t="s">
        <v>27</v>
      </c>
      <c r="E220" s="212" t="s">
        <v>28</v>
      </c>
      <c r="F220" s="212" t="s">
        <v>29</v>
      </c>
      <c r="G220" s="212" t="s">
        <v>223</v>
      </c>
      <c r="H220" s="212" t="s">
        <v>224</v>
      </c>
      <c r="I220" s="525"/>
    </row>
    <row r="221" spans="1:9" ht="15" customHeight="1">
      <c r="A221" s="481" t="s">
        <v>248</v>
      </c>
      <c r="B221" s="482"/>
      <c r="C221" s="482"/>
      <c r="D221" s="482"/>
      <c r="E221" s="482"/>
      <c r="F221" s="482"/>
      <c r="G221" s="482"/>
      <c r="H221" s="482"/>
      <c r="I221" s="483"/>
    </row>
    <row r="222" spans="1:9" ht="63" customHeight="1">
      <c r="A222" s="194">
        <v>1</v>
      </c>
      <c r="B222" s="194" t="s">
        <v>123</v>
      </c>
      <c r="C222" s="184" t="s">
        <v>192</v>
      </c>
      <c r="D222" s="184">
        <v>38.909999999999997</v>
      </c>
      <c r="E222" s="184" t="s">
        <v>75</v>
      </c>
      <c r="F222" s="184"/>
      <c r="G222" s="184"/>
      <c r="H222" s="243"/>
      <c r="I222" s="184"/>
    </row>
    <row r="223" spans="1:9" ht="63" customHeight="1">
      <c r="A223" s="194">
        <v>2</v>
      </c>
      <c r="B223" s="194" t="s">
        <v>193</v>
      </c>
      <c r="C223" s="184" t="s">
        <v>194</v>
      </c>
      <c r="D223" s="184">
        <v>6.24</v>
      </c>
      <c r="E223" s="184" t="s">
        <v>75</v>
      </c>
      <c r="F223" s="184"/>
      <c r="G223" s="184"/>
      <c r="H223" s="243"/>
      <c r="I223" s="184"/>
    </row>
    <row r="224" spans="1:9" ht="63" customHeight="1">
      <c r="A224" s="194">
        <v>3</v>
      </c>
      <c r="B224" s="194" t="s">
        <v>195</v>
      </c>
      <c r="C224" s="184" t="s">
        <v>196</v>
      </c>
      <c r="D224" s="184">
        <v>33.628</v>
      </c>
      <c r="E224" s="184" t="s">
        <v>75</v>
      </c>
      <c r="F224" s="184"/>
      <c r="G224" s="184"/>
      <c r="H224" s="184"/>
      <c r="I224" s="184"/>
    </row>
    <row r="225" spans="1:9" ht="63" customHeight="1">
      <c r="A225" s="184">
        <v>4</v>
      </c>
      <c r="B225" s="184" t="s">
        <v>127</v>
      </c>
      <c r="C225" s="184" t="s">
        <v>197</v>
      </c>
      <c r="D225" s="184">
        <v>17.303999999999998</v>
      </c>
      <c r="E225" s="184" t="s">
        <v>75</v>
      </c>
      <c r="F225" s="184"/>
      <c r="G225" s="184"/>
      <c r="H225" s="184"/>
      <c r="I225" s="184"/>
    </row>
    <row r="226" spans="1:9" ht="63" customHeight="1">
      <c r="A226" s="660">
        <v>5</v>
      </c>
      <c r="B226" s="660" t="s">
        <v>249</v>
      </c>
      <c r="C226" s="184" t="s">
        <v>199</v>
      </c>
      <c r="D226" s="184">
        <v>2.52</v>
      </c>
      <c r="E226" s="184" t="s">
        <v>75</v>
      </c>
      <c r="F226" s="184"/>
      <c r="G226" s="184"/>
      <c r="H226" s="184"/>
      <c r="I226" s="184"/>
    </row>
    <row r="227" spans="1:9" ht="63" customHeight="1">
      <c r="A227" s="661"/>
      <c r="B227" s="661"/>
      <c r="C227" s="194" t="s">
        <v>250</v>
      </c>
      <c r="D227" s="194">
        <v>2.8</v>
      </c>
      <c r="E227" s="194" t="s">
        <v>75</v>
      </c>
      <c r="F227" s="194"/>
      <c r="G227" s="184"/>
      <c r="H227" s="184"/>
      <c r="I227" s="184"/>
    </row>
    <row r="228" spans="1:9" ht="63" customHeight="1">
      <c r="A228" s="184">
        <v>6</v>
      </c>
      <c r="B228" s="184" t="s">
        <v>201</v>
      </c>
      <c r="C228" s="184" t="s">
        <v>251</v>
      </c>
      <c r="D228" s="184">
        <v>12.8</v>
      </c>
      <c r="E228" s="194" t="s">
        <v>75</v>
      </c>
      <c r="F228" s="184"/>
      <c r="G228" s="184"/>
      <c r="H228" s="184"/>
      <c r="I228" s="184"/>
    </row>
    <row r="229" spans="1:9" ht="63" customHeight="1">
      <c r="A229" s="184">
        <v>7</v>
      </c>
      <c r="B229" s="184" t="s">
        <v>203</v>
      </c>
      <c r="C229" s="184" t="s">
        <v>204</v>
      </c>
      <c r="D229" s="184">
        <v>124.5</v>
      </c>
      <c r="E229" s="184" t="s">
        <v>69</v>
      </c>
      <c r="F229" s="184"/>
      <c r="G229" s="184"/>
      <c r="H229" s="184"/>
      <c r="I229" s="184"/>
    </row>
    <row r="230" spans="1:9" ht="63" customHeight="1">
      <c r="A230" s="184">
        <v>8</v>
      </c>
      <c r="B230" s="184" t="s">
        <v>205</v>
      </c>
      <c r="C230" s="184" t="s">
        <v>206</v>
      </c>
      <c r="D230" s="194">
        <v>118.8</v>
      </c>
      <c r="E230" s="184" t="s">
        <v>69</v>
      </c>
      <c r="F230" s="184"/>
      <c r="G230" s="184"/>
      <c r="H230" s="184"/>
      <c r="I230" s="184"/>
    </row>
    <row r="231" spans="1:9" ht="63" customHeight="1">
      <c r="A231" s="184">
        <v>9</v>
      </c>
      <c r="B231" s="184" t="s">
        <v>207</v>
      </c>
      <c r="C231" s="184" t="s">
        <v>252</v>
      </c>
      <c r="D231" s="194">
        <v>7.7</v>
      </c>
      <c r="E231" s="184" t="s">
        <v>69</v>
      </c>
      <c r="F231" s="184"/>
      <c r="G231" s="184"/>
      <c r="H231" s="184"/>
      <c r="I231" s="184"/>
    </row>
    <row r="232" spans="1:9" ht="63" customHeight="1">
      <c r="A232" s="184">
        <v>10</v>
      </c>
      <c r="B232" s="184" t="s">
        <v>209</v>
      </c>
      <c r="C232" s="184" t="s">
        <v>253</v>
      </c>
      <c r="D232" s="194">
        <v>2.7</v>
      </c>
      <c r="E232" s="194" t="s">
        <v>211</v>
      </c>
      <c r="F232" s="184"/>
      <c r="G232" s="184"/>
      <c r="H232" s="184"/>
      <c r="I232" s="255"/>
    </row>
    <row r="233" spans="1:9" ht="63" customHeight="1">
      <c r="A233" s="184">
        <v>11</v>
      </c>
      <c r="B233" s="184" t="s">
        <v>212</v>
      </c>
      <c r="C233" s="184" t="s">
        <v>213</v>
      </c>
      <c r="D233" s="184">
        <v>15</v>
      </c>
      <c r="E233" s="194" t="s">
        <v>211</v>
      </c>
      <c r="F233" s="184"/>
      <c r="G233" s="184"/>
      <c r="H233" s="184"/>
      <c r="I233" s="255"/>
    </row>
    <row r="234" spans="1:9" ht="63" customHeight="1">
      <c r="A234" s="184">
        <v>12</v>
      </c>
      <c r="B234" s="184" t="s">
        <v>214</v>
      </c>
      <c r="C234" s="184" t="s">
        <v>254</v>
      </c>
      <c r="D234" s="184">
        <v>32.4</v>
      </c>
      <c r="E234" s="184" t="s">
        <v>69</v>
      </c>
      <c r="F234" s="184"/>
      <c r="G234" s="184"/>
      <c r="H234" s="184"/>
      <c r="I234" s="255"/>
    </row>
    <row r="235" spans="1:9" ht="36" customHeight="1">
      <c r="A235" s="532" t="s">
        <v>79</v>
      </c>
      <c r="B235" s="533"/>
      <c r="C235" s="534"/>
      <c r="D235" s="244"/>
      <c r="E235" s="244"/>
      <c r="F235" s="244"/>
      <c r="G235" s="245">
        <f>SUM(G222:G234)</f>
        <v>0</v>
      </c>
      <c r="H235" s="246">
        <f>SUM(H222:H234)</f>
        <v>0</v>
      </c>
      <c r="I235" s="244"/>
    </row>
    <row r="236" spans="1:9" ht="38.1" customHeight="1">
      <c r="A236" s="440" t="s">
        <v>0</v>
      </c>
      <c r="B236" s="441"/>
      <c r="C236" s="442" t="s">
        <v>1</v>
      </c>
      <c r="D236" s="442"/>
      <c r="E236" s="442"/>
      <c r="F236" s="442"/>
      <c r="G236" s="441"/>
      <c r="H236" s="441"/>
      <c r="I236" s="709"/>
    </row>
    <row r="237" spans="1:9" ht="15" customHeight="1">
      <c r="A237" s="697" t="s">
        <v>2</v>
      </c>
      <c r="B237" s="698"/>
      <c r="C237" s="443" t="s">
        <v>3</v>
      </c>
      <c r="D237" s="443"/>
      <c r="E237" s="443"/>
      <c r="F237" s="443"/>
      <c r="G237" s="710"/>
      <c r="H237" s="710"/>
      <c r="I237" s="711"/>
    </row>
    <row r="238" spans="1:9" ht="36" customHeight="1">
      <c r="A238" s="699"/>
      <c r="B238" s="698"/>
      <c r="C238" s="444" t="s">
        <v>4</v>
      </c>
      <c r="D238" s="444"/>
      <c r="E238" s="444"/>
      <c r="F238" s="444"/>
      <c r="G238" s="712"/>
      <c r="H238" s="712"/>
      <c r="I238" s="713"/>
    </row>
    <row r="239" spans="1:9" ht="15" customHeight="1">
      <c r="A239" s="445" t="s">
        <v>5</v>
      </c>
      <c r="B239" s="446"/>
      <c r="C239" s="139" t="s">
        <v>255</v>
      </c>
      <c r="D239" s="467" t="s">
        <v>256</v>
      </c>
      <c r="E239" s="467"/>
      <c r="F239" s="467"/>
      <c r="G239" s="467"/>
      <c r="H239" s="467"/>
      <c r="I239" s="123" t="s">
        <v>8</v>
      </c>
    </row>
    <row r="240" spans="1:9" ht="15" customHeight="1">
      <c r="A240" s="448" t="s">
        <v>9</v>
      </c>
      <c r="B240" s="449"/>
      <c r="C240" s="140" t="s">
        <v>10</v>
      </c>
      <c r="D240" s="468" t="s">
        <v>11</v>
      </c>
      <c r="E240" s="468"/>
      <c r="F240" s="468"/>
      <c r="G240" s="468"/>
      <c r="H240" s="468"/>
      <c r="I240" s="124" t="s">
        <v>12</v>
      </c>
    </row>
    <row r="241" spans="1:9" ht="15" customHeight="1">
      <c r="A241" s="448" t="s">
        <v>13</v>
      </c>
      <c r="B241" s="449"/>
      <c r="C241" s="140" t="s">
        <v>257</v>
      </c>
      <c r="D241" s="468" t="s">
        <v>258</v>
      </c>
      <c r="E241" s="468"/>
      <c r="F241" s="468"/>
      <c r="G241" s="468"/>
      <c r="H241" s="468"/>
      <c r="I241" s="124" t="s">
        <v>16</v>
      </c>
    </row>
    <row r="242" spans="1:9" ht="15" customHeight="1">
      <c r="A242" s="448" t="s">
        <v>17</v>
      </c>
      <c r="B242" s="449"/>
      <c r="C242" s="140" t="s">
        <v>18</v>
      </c>
      <c r="D242" s="468" t="s">
        <v>18</v>
      </c>
      <c r="E242" s="468"/>
      <c r="F242" s="468"/>
      <c r="G242" s="468"/>
      <c r="H242" s="468"/>
      <c r="I242" s="124" t="s">
        <v>19</v>
      </c>
    </row>
    <row r="243" spans="1:9" ht="15" customHeight="1">
      <c r="A243" s="448" t="s">
        <v>20</v>
      </c>
      <c r="B243" s="449"/>
      <c r="C243" s="43" t="s">
        <v>21</v>
      </c>
      <c r="D243" s="492"/>
      <c r="E243" s="492"/>
      <c r="F243" s="492" t="s">
        <v>22</v>
      </c>
      <c r="G243" s="492"/>
      <c r="H243" s="180"/>
      <c r="I243" s="125" t="s">
        <v>23</v>
      </c>
    </row>
    <row r="244" spans="1:9" ht="54" customHeight="1">
      <c r="A244" s="47" t="s">
        <v>24</v>
      </c>
      <c r="B244" s="193" t="s">
        <v>25</v>
      </c>
      <c r="C244" s="47" t="s">
        <v>113</v>
      </c>
      <c r="D244" s="47" t="s">
        <v>27</v>
      </c>
      <c r="E244" s="47" t="s">
        <v>28</v>
      </c>
      <c r="F244" s="47" t="s">
        <v>29</v>
      </c>
      <c r="G244" s="47" t="s">
        <v>30</v>
      </c>
      <c r="H244" s="47" t="s">
        <v>31</v>
      </c>
      <c r="I244" s="47" t="s">
        <v>32</v>
      </c>
    </row>
    <row r="245" spans="1:9" ht="24.95" customHeight="1">
      <c r="A245" s="481" t="s">
        <v>259</v>
      </c>
      <c r="B245" s="482"/>
      <c r="C245" s="482"/>
      <c r="D245" s="482"/>
      <c r="E245" s="482"/>
      <c r="F245" s="482"/>
      <c r="G245" s="482"/>
      <c r="H245" s="482"/>
      <c r="I245" s="483"/>
    </row>
    <row r="246" spans="1:9" ht="90" customHeight="1">
      <c r="A246" s="247">
        <v>1</v>
      </c>
      <c r="B246" s="89" t="s">
        <v>123</v>
      </c>
      <c r="C246" s="248" t="s">
        <v>124</v>
      </c>
      <c r="D246" s="89">
        <v>3.5</v>
      </c>
      <c r="E246" s="89" t="s">
        <v>75</v>
      </c>
      <c r="F246" s="89"/>
      <c r="G246" s="247"/>
      <c r="H246" s="249"/>
      <c r="I246" s="184"/>
    </row>
    <row r="247" spans="1:9" ht="90" customHeight="1">
      <c r="A247" s="250">
        <v>2</v>
      </c>
      <c r="B247" s="75" t="s">
        <v>125</v>
      </c>
      <c r="C247" s="248" t="s">
        <v>126</v>
      </c>
      <c r="D247" s="89">
        <v>8.5</v>
      </c>
      <c r="E247" s="89" t="s">
        <v>75</v>
      </c>
      <c r="F247" s="89"/>
      <c r="G247" s="247"/>
      <c r="H247" s="249"/>
      <c r="I247" s="184"/>
    </row>
    <row r="248" spans="1:9" ht="90" customHeight="1">
      <c r="A248" s="247">
        <v>3</v>
      </c>
      <c r="B248" s="89" t="s">
        <v>127</v>
      </c>
      <c r="C248" s="251" t="s">
        <v>128</v>
      </c>
      <c r="D248" s="54">
        <f>19+4.8</f>
        <v>23.8</v>
      </c>
      <c r="E248" s="89" t="s">
        <v>75</v>
      </c>
      <c r="F248" s="89"/>
      <c r="G248" s="247"/>
      <c r="H248" s="249"/>
      <c r="I248" s="184"/>
    </row>
    <row r="249" spans="1:9" ht="90" customHeight="1">
      <c r="A249" s="665">
        <v>4</v>
      </c>
      <c r="B249" s="513" t="s">
        <v>129</v>
      </c>
      <c r="C249" s="251" t="s">
        <v>130</v>
      </c>
      <c r="D249" s="54">
        <v>6</v>
      </c>
      <c r="E249" s="89" t="s">
        <v>75</v>
      </c>
      <c r="F249" s="89"/>
      <c r="G249" s="247"/>
      <c r="H249" s="249"/>
      <c r="I249" s="184"/>
    </row>
    <row r="250" spans="1:9" ht="90" customHeight="1">
      <c r="A250" s="666"/>
      <c r="B250" s="514"/>
      <c r="C250" s="251" t="s">
        <v>131</v>
      </c>
      <c r="D250" s="54">
        <v>5</v>
      </c>
      <c r="E250" s="89" t="s">
        <v>75</v>
      </c>
      <c r="F250" s="89"/>
      <c r="G250" s="247"/>
      <c r="H250" s="249"/>
      <c r="I250" s="184"/>
    </row>
    <row r="251" spans="1:9" ht="90" customHeight="1">
      <c r="A251" s="665">
        <v>5</v>
      </c>
      <c r="B251" s="513" t="s">
        <v>132</v>
      </c>
      <c r="C251" s="251" t="s">
        <v>133</v>
      </c>
      <c r="D251" s="54">
        <f>115+28</f>
        <v>143</v>
      </c>
      <c r="E251" s="89" t="s">
        <v>69</v>
      </c>
      <c r="F251" s="89"/>
      <c r="G251" s="247"/>
      <c r="H251" s="249"/>
      <c r="I251" s="184"/>
    </row>
    <row r="252" spans="1:9" ht="90" customHeight="1">
      <c r="A252" s="667"/>
      <c r="B252" s="515"/>
      <c r="C252" s="251" t="s">
        <v>134</v>
      </c>
      <c r="D252" s="54">
        <f>115+28</f>
        <v>143</v>
      </c>
      <c r="E252" s="54" t="s">
        <v>69</v>
      </c>
      <c r="F252" s="54"/>
      <c r="G252" s="57"/>
      <c r="H252" s="249"/>
      <c r="I252" s="184"/>
    </row>
    <row r="253" spans="1:9" ht="90" customHeight="1">
      <c r="A253" s="668">
        <v>6</v>
      </c>
      <c r="B253" s="545" t="s">
        <v>135</v>
      </c>
      <c r="C253" s="248" t="s">
        <v>136</v>
      </c>
      <c r="D253" s="83">
        <v>6</v>
      </c>
      <c r="E253" s="83" t="s">
        <v>137</v>
      </c>
      <c r="F253" s="89"/>
      <c r="G253" s="247"/>
      <c r="H253" s="249"/>
      <c r="I253" s="184"/>
    </row>
    <row r="254" spans="1:9" ht="90" customHeight="1">
      <c r="A254" s="668"/>
      <c r="B254" s="546"/>
      <c r="C254" s="248" t="s">
        <v>138</v>
      </c>
      <c r="D254" s="83">
        <v>24</v>
      </c>
      <c r="E254" s="83" t="s">
        <v>137</v>
      </c>
      <c r="F254" s="89"/>
      <c r="G254" s="247"/>
      <c r="H254" s="249"/>
      <c r="I254" s="184"/>
    </row>
    <row r="255" spans="1:9" ht="90" customHeight="1">
      <c r="A255" s="252">
        <v>7</v>
      </c>
      <c r="B255" s="218" t="s">
        <v>139</v>
      </c>
      <c r="C255" s="253" t="s">
        <v>140</v>
      </c>
      <c r="D255" s="83">
        <v>12</v>
      </c>
      <c r="E255" s="83" t="s">
        <v>69</v>
      </c>
      <c r="F255" s="89"/>
      <c r="G255" s="247"/>
      <c r="H255" s="249"/>
      <c r="I255" s="184"/>
    </row>
    <row r="256" spans="1:9" ht="90" customHeight="1">
      <c r="A256" s="247">
        <v>8</v>
      </c>
      <c r="B256" s="54" t="s">
        <v>142</v>
      </c>
      <c r="C256" s="251" t="s">
        <v>143</v>
      </c>
      <c r="D256" s="83">
        <v>12</v>
      </c>
      <c r="E256" s="83" t="s">
        <v>69</v>
      </c>
      <c r="F256" s="89"/>
      <c r="G256" s="247"/>
      <c r="H256" s="249"/>
      <c r="I256" s="184"/>
    </row>
    <row r="257" spans="1:9" ht="90" customHeight="1">
      <c r="A257" s="666">
        <v>9</v>
      </c>
      <c r="B257" s="513" t="s">
        <v>144</v>
      </c>
      <c r="C257" s="248" t="s">
        <v>145</v>
      </c>
      <c r="D257" s="83">
        <v>39</v>
      </c>
      <c r="E257" s="83" t="s">
        <v>146</v>
      </c>
      <c r="F257" s="89"/>
      <c r="G257" s="247"/>
      <c r="H257" s="249"/>
      <c r="I257" s="184"/>
    </row>
    <row r="258" spans="1:9" ht="90" customHeight="1">
      <c r="A258" s="666"/>
      <c r="B258" s="514"/>
      <c r="C258" s="248" t="s">
        <v>147</v>
      </c>
      <c r="D258" s="83">
        <v>25.5</v>
      </c>
      <c r="E258" s="83" t="s">
        <v>146</v>
      </c>
      <c r="F258" s="89"/>
      <c r="G258" s="247"/>
      <c r="H258" s="249"/>
      <c r="I258" s="184"/>
    </row>
    <row r="259" spans="1:9" ht="90" customHeight="1">
      <c r="A259" s="667"/>
      <c r="B259" s="515"/>
      <c r="C259" s="248" t="s">
        <v>148</v>
      </c>
      <c r="D259" s="89">
        <v>4</v>
      </c>
      <c r="E259" s="83" t="s">
        <v>146</v>
      </c>
      <c r="F259" s="89"/>
      <c r="G259" s="247"/>
      <c r="H259" s="249"/>
      <c r="I259" s="185"/>
    </row>
    <row r="260" spans="1:9" ht="90" customHeight="1">
      <c r="A260" s="514">
        <v>10</v>
      </c>
      <c r="B260" s="514" t="s">
        <v>149</v>
      </c>
      <c r="C260" s="248" t="s">
        <v>150</v>
      </c>
      <c r="D260" s="256">
        <v>102</v>
      </c>
      <c r="E260" s="83" t="s">
        <v>146</v>
      </c>
      <c r="F260" s="83"/>
      <c r="G260" s="247"/>
      <c r="H260" s="249"/>
      <c r="I260" s="185"/>
    </row>
    <row r="261" spans="1:9" ht="90" customHeight="1">
      <c r="A261" s="514"/>
      <c r="B261" s="514"/>
      <c r="C261" s="257" t="s">
        <v>151</v>
      </c>
      <c r="D261" s="258">
        <v>24.5</v>
      </c>
      <c r="E261" s="89" t="s">
        <v>69</v>
      </c>
      <c r="F261" s="86"/>
      <c r="G261" s="247"/>
      <c r="H261" s="249"/>
      <c r="I261" s="186"/>
    </row>
    <row r="262" spans="1:9" ht="90" customHeight="1">
      <c r="A262" s="514"/>
      <c r="B262" s="514"/>
      <c r="C262" s="259" t="s">
        <v>152</v>
      </c>
      <c r="D262" s="83">
        <v>67</v>
      </c>
      <c r="E262" s="83" t="s">
        <v>69</v>
      </c>
      <c r="F262" s="89"/>
      <c r="G262" s="247"/>
      <c r="H262" s="249"/>
      <c r="I262" s="186"/>
    </row>
    <row r="263" spans="1:9" ht="90" customHeight="1">
      <c r="A263" s="514"/>
      <c r="B263" s="514"/>
      <c r="C263" s="260" t="s">
        <v>153</v>
      </c>
      <c r="D263" s="75">
        <v>78.7</v>
      </c>
      <c r="E263" s="75" t="s">
        <v>69</v>
      </c>
      <c r="F263" s="75"/>
      <c r="G263" s="247"/>
      <c r="H263" s="249"/>
      <c r="I263" s="185"/>
    </row>
    <row r="264" spans="1:9" ht="90" customHeight="1">
      <c r="A264" s="89">
        <v>11</v>
      </c>
      <c r="B264" s="89" t="s">
        <v>154</v>
      </c>
      <c r="C264" s="261" t="s">
        <v>155</v>
      </c>
      <c r="D264" s="75">
        <v>70.7</v>
      </c>
      <c r="E264" s="75" t="s">
        <v>69</v>
      </c>
      <c r="F264" s="89"/>
      <c r="G264" s="247"/>
      <c r="H264" s="249"/>
      <c r="I264" s="185"/>
    </row>
    <row r="265" spans="1:9" ht="90" customHeight="1">
      <c r="A265" s="89">
        <v>12</v>
      </c>
      <c r="B265" s="89" t="s">
        <v>156</v>
      </c>
      <c r="C265" s="261" t="s">
        <v>157</v>
      </c>
      <c r="D265" s="75">
        <v>1</v>
      </c>
      <c r="E265" s="75" t="s">
        <v>158</v>
      </c>
      <c r="F265" s="89"/>
      <c r="G265" s="247"/>
      <c r="H265" s="249"/>
      <c r="I265" s="185"/>
    </row>
    <row r="266" spans="1:9" ht="30.95" customHeight="1">
      <c r="A266" s="535" t="s">
        <v>165</v>
      </c>
      <c r="B266" s="536"/>
      <c r="C266" s="536"/>
      <c r="D266" s="536"/>
      <c r="E266" s="536"/>
      <c r="F266" s="536"/>
      <c r="G266" s="262">
        <f>SUM(G246:G265)</f>
        <v>0</v>
      </c>
      <c r="H266" s="263">
        <f>SUM(H246:H265)</f>
        <v>0</v>
      </c>
      <c r="I266" s="316"/>
    </row>
    <row r="267" spans="1:9" ht="36" customHeight="1">
      <c r="A267" s="537" t="s">
        <v>0</v>
      </c>
      <c r="B267" s="537"/>
      <c r="C267" s="538" t="s">
        <v>1</v>
      </c>
      <c r="D267" s="538"/>
      <c r="E267" s="538"/>
      <c r="F267" s="539"/>
      <c r="G267" s="714"/>
      <c r="H267" s="714"/>
      <c r="I267" s="715"/>
    </row>
    <row r="268" spans="1:9" ht="30" customHeight="1">
      <c r="A268" s="553" t="s">
        <v>2</v>
      </c>
      <c r="B268" s="553"/>
      <c r="C268" s="539" t="s">
        <v>260</v>
      </c>
      <c r="D268" s="540"/>
      <c r="E268" s="540"/>
      <c r="F268" s="540"/>
      <c r="G268" s="641"/>
      <c r="H268" s="641"/>
      <c r="I268" s="642"/>
    </row>
    <row r="269" spans="1:9" ht="39" customHeight="1">
      <c r="A269" s="553"/>
      <c r="B269" s="553"/>
      <c r="C269" s="541" t="s">
        <v>167</v>
      </c>
      <c r="D269" s="542"/>
      <c r="E269" s="542"/>
      <c r="F269" s="542"/>
      <c r="G269" s="643"/>
      <c r="H269" s="643"/>
      <c r="I269" s="644"/>
    </row>
    <row r="270" spans="1:9" ht="15" customHeight="1">
      <c r="A270" s="543" t="s">
        <v>5</v>
      </c>
      <c r="B270" s="543"/>
      <c r="C270" s="267" t="s">
        <v>261</v>
      </c>
      <c r="D270" s="544" t="s">
        <v>262</v>
      </c>
      <c r="E270" s="544"/>
      <c r="F270" s="544"/>
      <c r="G270" s="544"/>
      <c r="H270" s="544"/>
      <c r="I270" s="317" t="s">
        <v>8</v>
      </c>
    </row>
    <row r="271" spans="1:9" ht="15" customHeight="1">
      <c r="A271" s="543" t="s">
        <v>9</v>
      </c>
      <c r="B271" s="543"/>
      <c r="C271" s="267" t="s">
        <v>10</v>
      </c>
      <c r="D271" s="544" t="s">
        <v>11</v>
      </c>
      <c r="E271" s="544"/>
      <c r="F271" s="544"/>
      <c r="G271" s="544"/>
      <c r="H271" s="544"/>
      <c r="I271" s="317" t="s">
        <v>12</v>
      </c>
    </row>
    <row r="272" spans="1:9" ht="15" customHeight="1">
      <c r="A272" s="543" t="s">
        <v>13</v>
      </c>
      <c r="B272" s="543"/>
      <c r="C272" s="267" t="s">
        <v>263</v>
      </c>
      <c r="D272" s="544" t="s">
        <v>264</v>
      </c>
      <c r="E272" s="544"/>
      <c r="F272" s="544"/>
      <c r="G272" s="544"/>
      <c r="H272" s="544"/>
      <c r="I272" s="317" t="s">
        <v>16</v>
      </c>
    </row>
    <row r="273" spans="1:9" ht="15" customHeight="1">
      <c r="A273" s="543" t="s">
        <v>17</v>
      </c>
      <c r="B273" s="543"/>
      <c r="C273" s="267" t="s">
        <v>18</v>
      </c>
      <c r="D273" s="544" t="s">
        <v>18</v>
      </c>
      <c r="E273" s="544"/>
      <c r="F273" s="544"/>
      <c r="G273" s="544"/>
      <c r="H273" s="544"/>
      <c r="I273" s="317" t="s">
        <v>19</v>
      </c>
    </row>
    <row r="274" spans="1:9" ht="15" customHeight="1">
      <c r="A274" s="543" t="s">
        <v>20</v>
      </c>
      <c r="B274" s="543"/>
      <c r="C274" s="266" t="s">
        <v>21</v>
      </c>
      <c r="D274" s="537"/>
      <c r="E274" s="537"/>
      <c r="F274" s="537" t="s">
        <v>22</v>
      </c>
      <c r="G274" s="537"/>
      <c r="H274" s="537" t="s">
        <v>265</v>
      </c>
      <c r="I274" s="537"/>
    </row>
    <row r="275" spans="1:9" ht="39.950000000000003" customHeight="1">
      <c r="A275" s="73">
        <v>1</v>
      </c>
      <c r="B275" s="268" t="s">
        <v>25</v>
      </c>
      <c r="C275" s="73" t="s">
        <v>266</v>
      </c>
      <c r="D275" s="73" t="s">
        <v>27</v>
      </c>
      <c r="E275" s="73" t="s">
        <v>28</v>
      </c>
      <c r="F275" s="73" t="s">
        <v>29</v>
      </c>
      <c r="G275" s="73" t="s">
        <v>30</v>
      </c>
      <c r="H275" s="73" t="s">
        <v>31</v>
      </c>
      <c r="I275" s="73" t="s">
        <v>32</v>
      </c>
    </row>
    <row r="276" spans="1:9" ht="23.1" customHeight="1">
      <c r="A276" s="73"/>
      <c r="B276" s="268"/>
      <c r="C276" s="269" t="s">
        <v>267</v>
      </c>
      <c r="D276" s="73"/>
      <c r="E276" s="73"/>
      <c r="F276" s="73"/>
      <c r="G276" s="73"/>
      <c r="H276" s="73"/>
      <c r="I276" s="73"/>
    </row>
    <row r="277" spans="1:9" ht="111" customHeight="1">
      <c r="A277" s="548">
        <v>1</v>
      </c>
      <c r="B277" s="553" t="s">
        <v>268</v>
      </c>
      <c r="C277" s="271" t="s">
        <v>269</v>
      </c>
      <c r="D277" s="272">
        <v>1</v>
      </c>
      <c r="E277" s="273" t="s">
        <v>270</v>
      </c>
      <c r="F277" s="274"/>
      <c r="G277" s="275"/>
      <c r="H277" s="276"/>
      <c r="I277" s="126"/>
    </row>
    <row r="278" spans="1:9" ht="99.95" customHeight="1">
      <c r="A278" s="548"/>
      <c r="B278" s="553"/>
      <c r="C278" s="277" t="s">
        <v>271</v>
      </c>
      <c r="D278" s="272">
        <v>4</v>
      </c>
      <c r="E278" s="273" t="s">
        <v>270</v>
      </c>
      <c r="F278" s="274"/>
      <c r="G278" s="275"/>
      <c r="H278" s="276"/>
      <c r="I278" s="126"/>
    </row>
    <row r="279" spans="1:9" ht="99.95" customHeight="1">
      <c r="A279" s="548"/>
      <c r="B279" s="553"/>
      <c r="C279" s="278" t="s">
        <v>272</v>
      </c>
      <c r="D279" s="272">
        <v>120</v>
      </c>
      <c r="E279" s="273" t="s">
        <v>146</v>
      </c>
      <c r="F279" s="274"/>
      <c r="G279" s="275"/>
      <c r="H279" s="276"/>
      <c r="I279" s="126"/>
    </row>
    <row r="280" spans="1:9" ht="99.95" customHeight="1">
      <c r="A280" s="548"/>
      <c r="B280" s="553"/>
      <c r="C280" s="267" t="s">
        <v>273</v>
      </c>
      <c r="D280" s="272">
        <v>140</v>
      </c>
      <c r="E280" s="273" t="s">
        <v>146</v>
      </c>
      <c r="F280" s="274"/>
      <c r="G280" s="275"/>
      <c r="H280" s="276"/>
      <c r="I280" s="126"/>
    </row>
    <row r="281" spans="1:9" ht="99.95" customHeight="1">
      <c r="A281" s="548"/>
      <c r="B281" s="553"/>
      <c r="C281" s="279" t="s">
        <v>274</v>
      </c>
      <c r="D281" s="272">
        <v>150</v>
      </c>
      <c r="E281" s="273" t="s">
        <v>146</v>
      </c>
      <c r="F281" s="274"/>
      <c r="G281" s="275"/>
      <c r="H281" s="276"/>
      <c r="I281" s="126"/>
    </row>
    <row r="282" spans="1:9" ht="99.95" customHeight="1">
      <c r="A282" s="549">
        <v>2</v>
      </c>
      <c r="B282" s="553" t="s">
        <v>275</v>
      </c>
      <c r="C282" s="280" t="s">
        <v>276</v>
      </c>
      <c r="D282" s="281">
        <v>1</v>
      </c>
      <c r="E282" s="282" t="s">
        <v>270</v>
      </c>
      <c r="F282" s="283"/>
      <c r="G282" s="275"/>
      <c r="H282" s="276"/>
      <c r="I282" s="126"/>
    </row>
    <row r="283" spans="1:9" ht="99.95" customHeight="1">
      <c r="A283" s="550"/>
      <c r="B283" s="553"/>
      <c r="C283" s="284" t="s">
        <v>61</v>
      </c>
      <c r="D283" s="282">
        <v>1</v>
      </c>
      <c r="E283" s="282" t="s">
        <v>63</v>
      </c>
      <c r="F283" s="283"/>
      <c r="G283" s="275"/>
      <c r="H283" s="276"/>
      <c r="I283" s="126"/>
    </row>
    <row r="284" spans="1:9" ht="99.95" customHeight="1">
      <c r="A284" s="285">
        <v>3</v>
      </c>
      <c r="B284" s="554" t="s">
        <v>277</v>
      </c>
      <c r="C284" s="286" t="s">
        <v>65</v>
      </c>
      <c r="D284" s="264">
        <v>1</v>
      </c>
      <c r="E284" s="264" t="s">
        <v>270</v>
      </c>
      <c r="F284" s="287"/>
      <c r="G284" s="275"/>
      <c r="H284" s="276"/>
      <c r="I284" s="126"/>
    </row>
    <row r="285" spans="1:9" ht="99.95" customHeight="1">
      <c r="A285" s="288"/>
      <c r="B285" s="555"/>
      <c r="C285" s="289" t="s">
        <v>278</v>
      </c>
      <c r="D285" s="287">
        <v>1</v>
      </c>
      <c r="E285" s="264" t="s">
        <v>63</v>
      </c>
      <c r="F285" s="287"/>
      <c r="G285" s="275"/>
      <c r="H285" s="276"/>
      <c r="I285" s="126"/>
    </row>
    <row r="286" spans="1:9" ht="99.95" customHeight="1">
      <c r="A286" s="288">
        <v>4</v>
      </c>
      <c r="B286" s="555"/>
      <c r="C286" s="289" t="s">
        <v>279</v>
      </c>
      <c r="D286" s="287">
        <v>20</v>
      </c>
      <c r="E286" s="264" t="s">
        <v>69</v>
      </c>
      <c r="F286" s="287"/>
      <c r="G286" s="275"/>
      <c r="H286" s="276"/>
      <c r="I286" s="126"/>
    </row>
    <row r="287" spans="1:9" ht="99.95" customHeight="1">
      <c r="A287" s="288"/>
      <c r="B287" s="555"/>
      <c r="C287" s="277" t="s">
        <v>70</v>
      </c>
      <c r="D287" s="287">
        <v>20</v>
      </c>
      <c r="E287" s="264" t="s">
        <v>69</v>
      </c>
      <c r="F287" s="287"/>
      <c r="G287" s="275"/>
      <c r="H287" s="276"/>
      <c r="I287" s="126"/>
    </row>
    <row r="288" spans="1:9" ht="99.95" customHeight="1">
      <c r="A288" s="288"/>
      <c r="B288" s="555"/>
      <c r="C288" s="280" t="s">
        <v>280</v>
      </c>
      <c r="D288" s="287">
        <v>50</v>
      </c>
      <c r="E288" s="264" t="s">
        <v>146</v>
      </c>
      <c r="F288" s="287"/>
      <c r="G288" s="275"/>
      <c r="H288" s="276"/>
      <c r="I288" s="126"/>
    </row>
    <row r="289" spans="1:9" ht="99.95" customHeight="1">
      <c r="A289" s="290"/>
      <c r="B289" s="556"/>
      <c r="C289" s="280" t="s">
        <v>72</v>
      </c>
      <c r="D289" s="264">
        <v>1</v>
      </c>
      <c r="E289" s="265" t="s">
        <v>73</v>
      </c>
      <c r="F289" s="264"/>
      <c r="G289" s="275"/>
      <c r="H289" s="276"/>
      <c r="I289" s="126"/>
    </row>
    <row r="290" spans="1:9" ht="156" customHeight="1">
      <c r="A290" s="290">
        <v>5</v>
      </c>
      <c r="B290" s="291" t="s">
        <v>281</v>
      </c>
      <c r="C290" s="280" t="s">
        <v>282</v>
      </c>
      <c r="D290" s="264">
        <v>1</v>
      </c>
      <c r="E290" s="265" t="s">
        <v>283</v>
      </c>
      <c r="F290" s="264"/>
      <c r="G290" s="275"/>
      <c r="H290" s="276"/>
      <c r="I290" s="126"/>
    </row>
    <row r="291" spans="1:9" ht="26.1" customHeight="1">
      <c r="A291" s="292"/>
      <c r="B291" s="293"/>
      <c r="C291" s="294" t="s">
        <v>284</v>
      </c>
      <c r="D291" s="295"/>
      <c r="E291" s="296"/>
      <c r="F291" s="295"/>
      <c r="G291" s="297"/>
      <c r="H291" s="297"/>
      <c r="I291" s="318"/>
    </row>
    <row r="292" spans="1:9" ht="48.95" customHeight="1">
      <c r="A292" s="107">
        <v>6</v>
      </c>
      <c r="B292" s="298" t="s">
        <v>285</v>
      </c>
      <c r="C292" s="299" t="s">
        <v>286</v>
      </c>
      <c r="D292" s="272">
        <v>9</v>
      </c>
      <c r="E292" s="275" t="s">
        <v>69</v>
      </c>
      <c r="F292" s="274"/>
      <c r="G292" s="275"/>
      <c r="H292" s="276"/>
      <c r="I292" s="126"/>
    </row>
    <row r="293" spans="1:9" ht="78" customHeight="1">
      <c r="A293" s="300">
        <v>7</v>
      </c>
      <c r="B293" s="265" t="s">
        <v>287</v>
      </c>
      <c r="C293" s="265" t="s">
        <v>288</v>
      </c>
      <c r="D293" s="275">
        <v>16</v>
      </c>
      <c r="E293" s="275" t="s">
        <v>46</v>
      </c>
      <c r="F293" s="275"/>
      <c r="G293" s="275"/>
      <c r="H293" s="276"/>
      <c r="I293" s="300"/>
    </row>
    <row r="294" spans="1:9" ht="108" customHeight="1">
      <c r="A294" s="551">
        <v>8</v>
      </c>
      <c r="B294" s="557" t="s">
        <v>289</v>
      </c>
      <c r="C294" s="301" t="s">
        <v>290</v>
      </c>
      <c r="D294" s="302">
        <v>78</v>
      </c>
      <c r="E294" s="301" t="s">
        <v>69</v>
      </c>
      <c r="F294" s="302"/>
      <c r="G294" s="275"/>
      <c r="H294" s="276"/>
      <c r="I294" s="303"/>
    </row>
    <row r="295" spans="1:9" ht="111.95" customHeight="1">
      <c r="A295" s="552"/>
      <c r="B295" s="558"/>
      <c r="C295" s="301" t="s">
        <v>291</v>
      </c>
      <c r="D295" s="301">
        <v>55</v>
      </c>
      <c r="E295" s="301" t="s">
        <v>69</v>
      </c>
      <c r="F295" s="301"/>
      <c r="G295" s="275"/>
      <c r="H295" s="276"/>
      <c r="I295" s="303"/>
    </row>
    <row r="296" spans="1:9" ht="126.95" customHeight="1">
      <c r="A296" s="551">
        <v>9</v>
      </c>
      <c r="B296" s="551" t="s">
        <v>292</v>
      </c>
      <c r="C296" s="301" t="s">
        <v>293</v>
      </c>
      <c r="D296" s="301">
        <v>1064</v>
      </c>
      <c r="E296" s="265" t="s">
        <v>69</v>
      </c>
      <c r="F296" s="301"/>
      <c r="G296" s="275"/>
      <c r="H296" s="276"/>
      <c r="I296" s="303"/>
    </row>
    <row r="297" spans="1:9" ht="129" customHeight="1">
      <c r="A297" s="552"/>
      <c r="B297" s="552"/>
      <c r="C297" s="301" t="s">
        <v>294</v>
      </c>
      <c r="D297" s="301">
        <v>320</v>
      </c>
      <c r="E297" s="265" t="s">
        <v>69</v>
      </c>
      <c r="F297" s="301"/>
      <c r="G297" s="275"/>
      <c r="H297" s="276"/>
      <c r="I297" s="303"/>
    </row>
    <row r="298" spans="1:9" ht="119.1" customHeight="1">
      <c r="A298" s="300">
        <v>10</v>
      </c>
      <c r="B298" s="265" t="s">
        <v>295</v>
      </c>
      <c r="C298" s="265" t="s">
        <v>296</v>
      </c>
      <c r="D298" s="265">
        <v>15</v>
      </c>
      <c r="E298" s="265" t="s">
        <v>69</v>
      </c>
      <c r="F298" s="265"/>
      <c r="G298" s="275"/>
      <c r="H298" s="276"/>
      <c r="I298" s="300"/>
    </row>
    <row r="299" spans="1:9" ht="60.95" customHeight="1">
      <c r="A299" s="300">
        <v>11</v>
      </c>
      <c r="B299" s="265" t="s">
        <v>297</v>
      </c>
      <c r="C299" s="265" t="s">
        <v>298</v>
      </c>
      <c r="D299" s="265">
        <v>7</v>
      </c>
      <c r="E299" s="265" t="s">
        <v>69</v>
      </c>
      <c r="F299" s="265"/>
      <c r="G299" s="275"/>
      <c r="H299" s="276"/>
      <c r="I299" s="300"/>
    </row>
    <row r="300" spans="1:9" ht="89.1" customHeight="1">
      <c r="A300" s="300">
        <v>12</v>
      </c>
      <c r="B300" s="265" t="s">
        <v>299</v>
      </c>
      <c r="C300" s="300" t="s">
        <v>300</v>
      </c>
      <c r="D300" s="275">
        <v>8</v>
      </c>
      <c r="E300" s="265" t="s">
        <v>69</v>
      </c>
      <c r="F300" s="275"/>
      <c r="G300" s="275"/>
      <c r="H300" s="276"/>
      <c r="I300" s="300" t="s">
        <v>301</v>
      </c>
    </row>
    <row r="301" spans="1:9" ht="27.95" customHeight="1">
      <c r="A301" s="547" t="s">
        <v>50</v>
      </c>
      <c r="B301" s="547"/>
      <c r="C301" s="547"/>
      <c r="D301" s="547"/>
      <c r="E301" s="547"/>
      <c r="F301" s="547"/>
      <c r="G301" s="304">
        <f>SUM(G277:G300)</f>
        <v>0</v>
      </c>
      <c r="H301" s="305">
        <f t="shared" ref="H301:H302" si="0">G301/70</f>
        <v>0</v>
      </c>
      <c r="I301" s="319"/>
    </row>
    <row r="302" spans="1:9" ht="30" customHeight="1">
      <c r="A302" s="559" t="s">
        <v>239</v>
      </c>
      <c r="B302" s="559"/>
      <c r="C302" s="559"/>
      <c r="D302" s="559"/>
      <c r="E302" s="559"/>
      <c r="F302" s="559"/>
      <c r="G302" s="306">
        <f>G301</f>
        <v>0</v>
      </c>
      <c r="H302" s="307">
        <f t="shared" si="0"/>
        <v>0</v>
      </c>
      <c r="I302" s="320"/>
    </row>
    <row r="303" spans="1:9" ht="27" customHeight="1">
      <c r="B303" s="39"/>
      <c r="C303" s="498" t="s">
        <v>1</v>
      </c>
      <c r="D303" s="499"/>
      <c r="E303" s="499"/>
      <c r="F303" s="499"/>
      <c r="G303" s="36"/>
      <c r="H303" s="710"/>
      <c r="I303" s="710"/>
    </row>
    <row r="304" spans="1:9" ht="26.1" customHeight="1">
      <c r="A304" s="700" t="s">
        <v>0</v>
      </c>
      <c r="B304" s="701"/>
      <c r="C304" s="500" t="s">
        <v>302</v>
      </c>
      <c r="D304" s="501"/>
      <c r="E304" s="501"/>
      <c r="F304" s="502"/>
      <c r="G304" s="41"/>
      <c r="H304" s="710"/>
      <c r="I304" s="710"/>
    </row>
    <row r="305" spans="1:9" ht="33" customHeight="1">
      <c r="A305" s="700"/>
      <c r="B305" s="701"/>
      <c r="C305" s="503" t="s">
        <v>4</v>
      </c>
      <c r="D305" s="504"/>
      <c r="E305" s="504"/>
      <c r="F305" s="505"/>
      <c r="G305" s="41"/>
      <c r="H305" s="710"/>
      <c r="I305" s="710"/>
    </row>
    <row r="306" spans="1:9" ht="15" customHeight="1">
      <c r="A306" s="180"/>
      <c r="B306" s="41"/>
      <c r="C306" s="41"/>
      <c r="D306" s="41"/>
      <c r="E306" s="41"/>
      <c r="F306" s="41"/>
      <c r="G306" s="41"/>
      <c r="H306" s="710"/>
      <c r="I306" s="710"/>
    </row>
    <row r="307" spans="1:9" ht="15" customHeight="1">
      <c r="A307" s="506" t="s">
        <v>303</v>
      </c>
      <c r="B307" s="506"/>
      <c r="C307" s="506"/>
      <c r="D307" s="506"/>
      <c r="E307" s="506"/>
      <c r="F307" s="506"/>
      <c r="G307" s="506"/>
      <c r="H307" s="506"/>
      <c r="I307" s="506"/>
    </row>
    <row r="308" spans="1:9" ht="15" customHeight="1">
      <c r="A308" s="506" t="s">
        <v>219</v>
      </c>
      <c r="B308" s="506"/>
      <c r="C308" s="506"/>
      <c r="D308" s="506"/>
      <c r="E308" s="506"/>
      <c r="F308" s="506"/>
      <c r="G308" s="506"/>
      <c r="H308" s="506"/>
      <c r="I308" s="506"/>
    </row>
    <row r="309" spans="1:9" ht="15" customHeight="1">
      <c r="A309" s="210"/>
      <c r="B309" s="39"/>
      <c r="C309" s="211" t="s">
        <v>18</v>
      </c>
      <c r="D309" s="507" t="s">
        <v>220</v>
      </c>
      <c r="E309" s="508"/>
      <c r="F309" s="508"/>
      <c r="G309" s="509"/>
      <c r="H309" s="212" t="s">
        <v>221</v>
      </c>
      <c r="I309" s="525" t="s">
        <v>32</v>
      </c>
    </row>
    <row r="310" spans="1:9" ht="54.95" customHeight="1">
      <c r="A310" s="47" t="s">
        <v>24</v>
      </c>
      <c r="B310" s="213" t="s">
        <v>25</v>
      </c>
      <c r="C310" s="212" t="s">
        <v>222</v>
      </c>
      <c r="D310" s="212" t="s">
        <v>27</v>
      </c>
      <c r="E310" s="212" t="s">
        <v>28</v>
      </c>
      <c r="F310" s="212" t="s">
        <v>29</v>
      </c>
      <c r="G310" s="212" t="s">
        <v>223</v>
      </c>
      <c r="H310" s="212" t="s">
        <v>224</v>
      </c>
      <c r="I310" s="525"/>
    </row>
    <row r="311" spans="1:9" ht="15" customHeight="1">
      <c r="A311" s="452" t="s">
        <v>52</v>
      </c>
      <c r="B311" s="453"/>
      <c r="C311" s="453"/>
      <c r="D311" s="453"/>
      <c r="E311" s="453"/>
      <c r="F311" s="453"/>
      <c r="G311" s="453"/>
      <c r="H311" s="453"/>
      <c r="I311" s="454"/>
    </row>
    <row r="312" spans="1:9" ht="15" customHeight="1">
      <c r="A312" s="308">
        <v>1</v>
      </c>
      <c r="B312" s="54" t="s">
        <v>304</v>
      </c>
      <c r="C312" s="54" t="s">
        <v>305</v>
      </c>
      <c r="D312" s="54">
        <v>6</v>
      </c>
      <c r="E312" s="54" t="s">
        <v>306</v>
      </c>
      <c r="F312" s="54"/>
      <c r="G312" s="54"/>
      <c r="H312" s="309"/>
      <c r="I312" s="321"/>
    </row>
    <row r="313" spans="1:9" ht="15" customHeight="1">
      <c r="A313" s="545">
        <v>2</v>
      </c>
      <c r="B313" s="562" t="s">
        <v>307</v>
      </c>
      <c r="C313" s="513" t="s">
        <v>308</v>
      </c>
      <c r="D313" s="567">
        <v>30</v>
      </c>
      <c r="E313" s="567" t="s">
        <v>40</v>
      </c>
      <c r="F313" s="725"/>
      <c r="G313" s="716"/>
      <c r="H313" s="722"/>
      <c r="I313" s="526"/>
    </row>
    <row r="314" spans="1:9" ht="15" customHeight="1">
      <c r="A314" s="560"/>
      <c r="B314" s="562"/>
      <c r="C314" s="514"/>
      <c r="D314" s="568"/>
      <c r="E314" s="568"/>
      <c r="F314" s="726"/>
      <c r="G314" s="717"/>
      <c r="H314" s="723"/>
      <c r="I314" s="527"/>
    </row>
    <row r="315" spans="1:9" ht="15" customHeight="1">
      <c r="A315" s="560"/>
      <c r="B315" s="562"/>
      <c r="C315" s="514"/>
      <c r="D315" s="568"/>
      <c r="E315" s="568"/>
      <c r="F315" s="726"/>
      <c r="G315" s="717"/>
      <c r="H315" s="723"/>
      <c r="I315" s="527"/>
    </row>
    <row r="316" spans="1:9" ht="15" customHeight="1">
      <c r="A316" s="560"/>
      <c r="B316" s="562"/>
      <c r="C316" s="514"/>
      <c r="D316" s="568"/>
      <c r="E316" s="568"/>
      <c r="F316" s="726"/>
      <c r="G316" s="717"/>
      <c r="H316" s="723"/>
      <c r="I316" s="527"/>
    </row>
    <row r="317" spans="1:9" ht="15" customHeight="1">
      <c r="A317" s="560"/>
      <c r="B317" s="562"/>
      <c r="C317" s="514"/>
      <c r="D317" s="568"/>
      <c r="E317" s="568"/>
      <c r="F317" s="726"/>
      <c r="G317" s="717"/>
      <c r="H317" s="723"/>
      <c r="I317" s="527"/>
    </row>
    <row r="318" spans="1:9" ht="15" customHeight="1">
      <c r="A318" s="560"/>
      <c r="B318" s="562"/>
      <c r="C318" s="514"/>
      <c r="D318" s="568"/>
      <c r="E318" s="568"/>
      <c r="F318" s="726"/>
      <c r="G318" s="717"/>
      <c r="H318" s="723"/>
      <c r="I318" s="527"/>
    </row>
    <row r="319" spans="1:9" ht="15" customHeight="1">
      <c r="A319" s="546"/>
      <c r="B319" s="562"/>
      <c r="C319" s="515"/>
      <c r="D319" s="569"/>
      <c r="E319" s="569"/>
      <c r="F319" s="727"/>
      <c r="G319" s="718"/>
      <c r="H319" s="724"/>
      <c r="I319" s="528"/>
    </row>
    <row r="320" spans="1:9" ht="15" customHeight="1">
      <c r="A320" s="545">
        <v>3</v>
      </c>
      <c r="B320" s="562" t="s">
        <v>309</v>
      </c>
      <c r="C320" s="513" t="s">
        <v>230</v>
      </c>
      <c r="D320" s="567">
        <v>10</v>
      </c>
      <c r="E320" s="567" t="s">
        <v>40</v>
      </c>
      <c r="F320" s="725"/>
      <c r="G320" s="716"/>
      <c r="H320" s="722"/>
      <c r="I320" s="526"/>
    </row>
    <row r="321" spans="1:9" ht="15" customHeight="1">
      <c r="A321" s="560"/>
      <c r="B321" s="562"/>
      <c r="C321" s="514"/>
      <c r="D321" s="568"/>
      <c r="E321" s="568"/>
      <c r="F321" s="726"/>
      <c r="G321" s="717"/>
      <c r="H321" s="723"/>
      <c r="I321" s="527"/>
    </row>
    <row r="322" spans="1:9" ht="15" customHeight="1">
      <c r="A322" s="560"/>
      <c r="B322" s="562"/>
      <c r="C322" s="514"/>
      <c r="D322" s="568"/>
      <c r="E322" s="568"/>
      <c r="F322" s="726"/>
      <c r="G322" s="717"/>
      <c r="H322" s="723"/>
      <c r="I322" s="527"/>
    </row>
    <row r="323" spans="1:9" ht="15" customHeight="1">
      <c r="A323" s="560"/>
      <c r="B323" s="562"/>
      <c r="C323" s="514"/>
      <c r="D323" s="568"/>
      <c r="E323" s="568"/>
      <c r="F323" s="726"/>
      <c r="G323" s="717"/>
      <c r="H323" s="723"/>
      <c r="I323" s="527"/>
    </row>
    <row r="324" spans="1:9" ht="15" customHeight="1">
      <c r="A324" s="560"/>
      <c r="B324" s="562"/>
      <c r="C324" s="514"/>
      <c r="D324" s="568"/>
      <c r="E324" s="568"/>
      <c r="F324" s="726"/>
      <c r="G324" s="717"/>
      <c r="H324" s="723"/>
      <c r="I324" s="527"/>
    </row>
    <row r="325" spans="1:9" ht="12" customHeight="1">
      <c r="A325" s="560"/>
      <c r="B325" s="562"/>
      <c r="C325" s="514"/>
      <c r="D325" s="568"/>
      <c r="E325" s="568"/>
      <c r="F325" s="726"/>
      <c r="G325" s="717"/>
      <c r="H325" s="723"/>
      <c r="I325" s="527"/>
    </row>
    <row r="326" spans="1:9" ht="15" hidden="1" customHeight="1">
      <c r="A326" s="560"/>
      <c r="B326" s="562"/>
      <c r="C326" s="514"/>
      <c r="D326" s="568"/>
      <c r="E326" s="568"/>
      <c r="F326" s="726"/>
      <c r="G326" s="717"/>
      <c r="H326" s="723"/>
      <c r="I326" s="527"/>
    </row>
    <row r="327" spans="1:9" ht="15" hidden="1" customHeight="1">
      <c r="A327" s="546"/>
      <c r="B327" s="562"/>
      <c r="C327" s="515"/>
      <c r="D327" s="569"/>
      <c r="E327" s="569"/>
      <c r="F327" s="727"/>
      <c r="G327" s="718"/>
      <c r="H327" s="724"/>
      <c r="I327" s="528"/>
    </row>
    <row r="328" spans="1:9" ht="66.95" customHeight="1">
      <c r="A328" s="219">
        <v>4</v>
      </c>
      <c r="B328" s="75" t="s">
        <v>310</v>
      </c>
      <c r="C328" s="220" t="s">
        <v>311</v>
      </c>
      <c r="D328" s="199">
        <v>45</v>
      </c>
      <c r="E328" s="199" t="s">
        <v>233</v>
      </c>
      <c r="F328" s="313"/>
      <c r="G328" s="311"/>
      <c r="H328" s="315"/>
      <c r="I328" s="65"/>
    </row>
    <row r="329" spans="1:9" ht="66.95" customHeight="1">
      <c r="A329" s="219">
        <v>5</v>
      </c>
      <c r="B329" s="75" t="s">
        <v>312</v>
      </c>
      <c r="C329" s="75" t="s">
        <v>313</v>
      </c>
      <c r="D329" s="199">
        <v>10</v>
      </c>
      <c r="E329" s="199" t="s">
        <v>141</v>
      </c>
      <c r="F329" s="313"/>
      <c r="G329" s="311"/>
      <c r="H329" s="315"/>
      <c r="I329" s="65"/>
    </row>
    <row r="330" spans="1:9" ht="66.95" customHeight="1">
      <c r="A330" s="545">
        <v>6</v>
      </c>
      <c r="B330" s="563" t="s">
        <v>314</v>
      </c>
      <c r="C330" s="157" t="s">
        <v>315</v>
      </c>
      <c r="D330" s="199">
        <v>85</v>
      </c>
      <c r="E330" s="199" t="s">
        <v>40</v>
      </c>
      <c r="F330" s="313"/>
      <c r="G330" s="311"/>
      <c r="H330" s="315"/>
      <c r="I330" s="65"/>
    </row>
    <row r="331" spans="1:9" ht="66.95" customHeight="1">
      <c r="A331" s="560"/>
      <c r="B331" s="564"/>
      <c r="C331" s="157" t="s">
        <v>316</v>
      </c>
      <c r="D331" s="199">
        <v>450</v>
      </c>
      <c r="E331" s="199" t="s">
        <v>40</v>
      </c>
      <c r="F331" s="313"/>
      <c r="G331" s="311"/>
      <c r="H331" s="315"/>
      <c r="I331" s="65"/>
    </row>
    <row r="332" spans="1:9" ht="66.95" customHeight="1">
      <c r="A332" s="546"/>
      <c r="B332" s="564"/>
      <c r="C332" s="157" t="s">
        <v>317</v>
      </c>
      <c r="D332" s="199">
        <v>680</v>
      </c>
      <c r="E332" s="199" t="s">
        <v>40</v>
      </c>
      <c r="F332" s="313"/>
      <c r="G332" s="311"/>
      <c r="H332" s="315"/>
      <c r="I332" s="65"/>
    </row>
    <row r="333" spans="1:9" ht="66.95" customHeight="1">
      <c r="A333" s="545">
        <v>7</v>
      </c>
      <c r="B333" s="565" t="s">
        <v>318</v>
      </c>
      <c r="C333" s="322" t="s">
        <v>319</v>
      </c>
      <c r="D333" s="161">
        <v>1</v>
      </c>
      <c r="E333" s="161" t="s">
        <v>46</v>
      </c>
      <c r="F333" s="160"/>
      <c r="G333" s="311"/>
      <c r="H333" s="323"/>
      <c r="I333" s="57"/>
    </row>
    <row r="334" spans="1:9" ht="66.95" customHeight="1">
      <c r="A334" s="560"/>
      <c r="B334" s="565"/>
      <c r="C334" s="322" t="s">
        <v>320</v>
      </c>
      <c r="D334" s="163">
        <v>4</v>
      </c>
      <c r="E334" s="161" t="s">
        <v>321</v>
      </c>
      <c r="F334" s="164"/>
      <c r="G334" s="311"/>
      <c r="H334" s="323"/>
      <c r="I334" s="57"/>
    </row>
    <row r="335" spans="1:9" ht="66.95" customHeight="1">
      <c r="A335" s="560"/>
      <c r="B335" s="565"/>
      <c r="C335" s="251" t="s">
        <v>322</v>
      </c>
      <c r="D335" s="160">
        <v>1</v>
      </c>
      <c r="E335" s="160" t="s">
        <v>238</v>
      </c>
      <c r="F335" s="160"/>
      <c r="G335" s="311"/>
      <c r="H335" s="323"/>
      <c r="I335" s="57"/>
    </row>
    <row r="336" spans="1:9" ht="66.95" customHeight="1">
      <c r="A336" s="560"/>
      <c r="B336" s="565"/>
      <c r="C336" s="322" t="s">
        <v>323</v>
      </c>
      <c r="D336" s="160">
        <v>1</v>
      </c>
      <c r="E336" s="160" t="s">
        <v>238</v>
      </c>
      <c r="F336" s="160"/>
      <c r="G336" s="311"/>
      <c r="H336" s="323"/>
      <c r="I336" s="57"/>
    </row>
    <row r="337" spans="1:9" ht="66.95" customHeight="1">
      <c r="A337" s="560"/>
      <c r="B337" s="565"/>
      <c r="C337" s="322" t="s">
        <v>324</v>
      </c>
      <c r="D337" s="160">
        <v>110</v>
      </c>
      <c r="E337" s="160" t="s">
        <v>228</v>
      </c>
      <c r="F337" s="160"/>
      <c r="G337" s="311"/>
      <c r="H337" s="323"/>
      <c r="I337" s="57"/>
    </row>
    <row r="338" spans="1:9" ht="66.95" customHeight="1">
      <c r="A338" s="560"/>
      <c r="B338" s="565"/>
      <c r="C338" s="324" t="s">
        <v>325</v>
      </c>
      <c r="D338" s="160">
        <v>150</v>
      </c>
      <c r="E338" s="160" t="s">
        <v>228</v>
      </c>
      <c r="F338" s="160"/>
      <c r="G338" s="311"/>
      <c r="H338" s="323"/>
      <c r="I338" s="57"/>
    </row>
    <row r="339" spans="1:9" ht="66.95" customHeight="1">
      <c r="A339" s="560"/>
      <c r="B339" s="565"/>
      <c r="C339" s="325" t="s">
        <v>326</v>
      </c>
      <c r="D339" s="164">
        <v>2</v>
      </c>
      <c r="E339" s="160" t="s">
        <v>238</v>
      </c>
      <c r="F339" s="160"/>
      <c r="G339" s="311"/>
      <c r="H339" s="323"/>
      <c r="I339" s="57"/>
    </row>
    <row r="340" spans="1:9" ht="66.95" customHeight="1">
      <c r="A340" s="560"/>
      <c r="B340" s="565"/>
      <c r="C340" s="326" t="s">
        <v>327</v>
      </c>
      <c r="D340" s="160">
        <v>110</v>
      </c>
      <c r="E340" s="160" t="s">
        <v>228</v>
      </c>
      <c r="F340" s="160"/>
      <c r="G340" s="327"/>
      <c r="H340" s="323"/>
      <c r="I340" s="57"/>
    </row>
    <row r="341" spans="1:9" ht="66.95" customHeight="1">
      <c r="A341" s="546"/>
      <c r="B341" s="565"/>
      <c r="C341" s="328" t="s">
        <v>328</v>
      </c>
      <c r="D341" s="329">
        <v>50</v>
      </c>
      <c r="E341" s="160" t="s">
        <v>228</v>
      </c>
      <c r="F341" s="329"/>
      <c r="G341" s="311"/>
      <c r="H341" s="312"/>
      <c r="I341" s="59"/>
    </row>
    <row r="342" spans="1:9" ht="66.95" customHeight="1">
      <c r="A342" s="561">
        <v>8</v>
      </c>
      <c r="B342" s="566" t="s">
        <v>277</v>
      </c>
      <c r="C342" s="695" t="s">
        <v>65</v>
      </c>
      <c r="D342" s="570">
        <v>1</v>
      </c>
      <c r="E342" s="703" t="s">
        <v>238</v>
      </c>
      <c r="F342" s="728"/>
      <c r="G342" s="716"/>
      <c r="H342" s="722"/>
      <c r="I342" s="526"/>
    </row>
    <row r="343" spans="1:9" ht="66.95" customHeight="1">
      <c r="A343" s="561"/>
      <c r="B343" s="566"/>
      <c r="C343" s="695"/>
      <c r="D343" s="571"/>
      <c r="E343" s="704"/>
      <c r="F343" s="729"/>
      <c r="G343" s="717"/>
      <c r="H343" s="723"/>
      <c r="I343" s="527"/>
    </row>
    <row r="344" spans="1:9" ht="29.1" customHeight="1">
      <c r="A344" s="561"/>
      <c r="B344" s="566"/>
      <c r="C344" s="695"/>
      <c r="D344" s="572"/>
      <c r="E344" s="705"/>
      <c r="F344" s="730"/>
      <c r="G344" s="718"/>
      <c r="H344" s="724"/>
      <c r="I344" s="528"/>
    </row>
    <row r="345" spans="1:9" ht="66.95" customHeight="1">
      <c r="A345" s="561"/>
      <c r="B345" s="566"/>
      <c r="C345" s="696" t="s">
        <v>329</v>
      </c>
      <c r="D345" s="573">
        <v>1</v>
      </c>
      <c r="E345" s="706" t="s">
        <v>238</v>
      </c>
      <c r="F345" s="702"/>
      <c r="G345" s="716"/>
      <c r="H345" s="722"/>
      <c r="I345" s="526"/>
    </row>
    <row r="346" spans="1:9" ht="66.95" customHeight="1">
      <c r="A346" s="561"/>
      <c r="B346" s="566"/>
      <c r="C346" s="696"/>
      <c r="D346" s="573"/>
      <c r="E346" s="706"/>
      <c r="F346" s="702"/>
      <c r="G346" s="717"/>
      <c r="H346" s="723"/>
      <c r="I346" s="527"/>
    </row>
    <row r="347" spans="1:9" ht="66.95" customHeight="1">
      <c r="A347" s="561"/>
      <c r="B347" s="566"/>
      <c r="C347" s="696"/>
      <c r="D347" s="573"/>
      <c r="E347" s="706"/>
      <c r="F347" s="702"/>
      <c r="G347" s="717"/>
      <c r="H347" s="723"/>
      <c r="I347" s="527"/>
    </row>
    <row r="348" spans="1:9" ht="9" customHeight="1">
      <c r="A348" s="561"/>
      <c r="B348" s="566"/>
      <c r="C348" s="696"/>
      <c r="D348" s="573"/>
      <c r="E348" s="706"/>
      <c r="F348" s="702"/>
      <c r="G348" s="717"/>
      <c r="H348" s="723"/>
      <c r="I348" s="527"/>
    </row>
    <row r="349" spans="1:9" ht="42" hidden="1" customHeight="1">
      <c r="A349" s="561"/>
      <c r="B349" s="566"/>
      <c r="C349" s="696"/>
      <c r="D349" s="573"/>
      <c r="E349" s="706"/>
      <c r="F349" s="702"/>
      <c r="G349" s="718"/>
      <c r="H349" s="724"/>
      <c r="I349" s="528"/>
    </row>
    <row r="350" spans="1:9" ht="66.95" customHeight="1">
      <c r="A350" s="561"/>
      <c r="B350" s="566"/>
      <c r="C350" s="332" t="s">
        <v>330</v>
      </c>
      <c r="D350" s="331">
        <v>25</v>
      </c>
      <c r="E350" s="160" t="s">
        <v>40</v>
      </c>
      <c r="F350" s="164"/>
      <c r="G350" s="314"/>
      <c r="H350" s="315"/>
      <c r="I350" s="65"/>
    </row>
    <row r="351" spans="1:9" ht="66.95" customHeight="1">
      <c r="A351" s="561"/>
      <c r="B351" s="566"/>
      <c r="C351" s="330" t="s">
        <v>331</v>
      </c>
      <c r="D351" s="331">
        <v>1</v>
      </c>
      <c r="E351" s="160" t="s">
        <v>238</v>
      </c>
      <c r="F351" s="164"/>
      <c r="G351" s="314"/>
      <c r="H351" s="315"/>
      <c r="I351" s="65"/>
    </row>
    <row r="352" spans="1:9" ht="93.95" customHeight="1">
      <c r="A352" s="54">
        <v>9</v>
      </c>
      <c r="B352" s="207" t="s">
        <v>281</v>
      </c>
      <c r="C352" s="207" t="s">
        <v>332</v>
      </c>
      <c r="D352" s="164">
        <v>1</v>
      </c>
      <c r="E352" s="160" t="s">
        <v>238</v>
      </c>
      <c r="F352" s="164"/>
      <c r="G352" s="327"/>
      <c r="H352" s="323"/>
      <c r="I352" s="57"/>
    </row>
    <row r="353" spans="1:9" ht="66.95" customHeight="1">
      <c r="A353" s="54">
        <v>10</v>
      </c>
      <c r="B353" s="207" t="s">
        <v>333</v>
      </c>
      <c r="C353" s="207" t="s">
        <v>334</v>
      </c>
      <c r="D353" s="164">
        <v>1</v>
      </c>
      <c r="E353" s="160" t="s">
        <v>238</v>
      </c>
      <c r="F353" s="164"/>
      <c r="G353" s="327"/>
      <c r="H353" s="323"/>
      <c r="I353" s="57"/>
    </row>
    <row r="354" spans="1:9" ht="32.1" customHeight="1">
      <c r="A354" s="473" t="s">
        <v>50</v>
      </c>
      <c r="B354" s="474"/>
      <c r="C354" s="474"/>
      <c r="D354" s="474"/>
      <c r="E354" s="474"/>
      <c r="F354" s="475"/>
      <c r="G354" s="135">
        <f>SUM(G312:G353)</f>
        <v>0</v>
      </c>
      <c r="H354" s="333">
        <f>SUM(H312:H353)</f>
        <v>0</v>
      </c>
      <c r="I354" s="129"/>
    </row>
    <row r="355" spans="1:9" ht="30" customHeight="1">
      <c r="A355" s="476" t="s">
        <v>239</v>
      </c>
      <c r="B355" s="477"/>
      <c r="C355" s="477"/>
      <c r="D355" s="477"/>
      <c r="E355" s="477"/>
      <c r="F355" s="478"/>
      <c r="G355" s="237">
        <f>G354</f>
        <v>0</v>
      </c>
      <c r="H355" s="238">
        <f>H354</f>
        <v>0</v>
      </c>
      <c r="I355" s="254"/>
    </row>
    <row r="356" spans="1:9" ht="26.1" customHeight="1">
      <c r="B356" s="39"/>
      <c r="C356" s="498" t="s">
        <v>1</v>
      </c>
      <c r="D356" s="498"/>
      <c r="E356" s="498"/>
      <c r="F356" s="498"/>
      <c r="G356" s="36"/>
      <c r="H356" s="36"/>
    </row>
    <row r="357" spans="1:9" ht="15" customHeight="1">
      <c r="A357" s="700" t="s">
        <v>0</v>
      </c>
      <c r="B357" s="701"/>
      <c r="C357" s="500" t="s">
        <v>335</v>
      </c>
      <c r="D357" s="501"/>
      <c r="E357" s="501"/>
      <c r="F357" s="502"/>
      <c r="G357" s="41"/>
      <c r="H357" s="41"/>
      <c r="I357" s="31"/>
    </row>
    <row r="358" spans="1:9" ht="36" customHeight="1">
      <c r="A358" s="700"/>
      <c r="B358" s="701"/>
      <c r="C358" s="503" t="s">
        <v>4</v>
      </c>
      <c r="D358" s="504"/>
      <c r="E358" s="504"/>
      <c r="F358" s="505"/>
      <c r="G358" s="41"/>
      <c r="H358" s="41"/>
      <c r="I358" s="31"/>
    </row>
    <row r="359" spans="1:9" ht="15" customHeight="1">
      <c r="A359" s="180"/>
      <c r="B359" s="41"/>
      <c r="C359" s="41"/>
      <c r="D359" s="41"/>
      <c r="E359" s="41"/>
      <c r="F359" s="41"/>
      <c r="G359" s="41"/>
      <c r="H359" s="41"/>
      <c r="I359" s="41"/>
    </row>
    <row r="360" spans="1:9" ht="15" customHeight="1">
      <c r="A360" s="506" t="s">
        <v>336</v>
      </c>
      <c r="B360" s="506"/>
      <c r="C360" s="506"/>
      <c r="D360" s="506"/>
      <c r="E360" s="506"/>
      <c r="F360" s="506"/>
      <c r="G360" s="506"/>
      <c r="H360" s="506"/>
      <c r="I360" s="506"/>
    </row>
    <row r="361" spans="1:9" ht="15" customHeight="1">
      <c r="A361" s="506" t="s">
        <v>219</v>
      </c>
      <c r="B361" s="506"/>
      <c r="C361" s="506"/>
      <c r="D361" s="506"/>
      <c r="E361" s="506"/>
      <c r="F361" s="506"/>
      <c r="G361" s="506"/>
      <c r="H361" s="506"/>
      <c r="I361" s="506"/>
    </row>
    <row r="362" spans="1:9" ht="15" customHeight="1">
      <c r="A362" s="210"/>
      <c r="B362" s="39"/>
      <c r="C362" s="211" t="s">
        <v>18</v>
      </c>
      <c r="D362" s="507" t="s">
        <v>220</v>
      </c>
      <c r="E362" s="508"/>
      <c r="F362" s="508"/>
      <c r="G362" s="509"/>
      <c r="H362" s="212" t="s">
        <v>221</v>
      </c>
      <c r="I362" s="525" t="s">
        <v>32</v>
      </c>
    </row>
    <row r="363" spans="1:9" ht="42.95" customHeight="1">
      <c r="A363" s="47" t="s">
        <v>24</v>
      </c>
      <c r="B363" s="213" t="s">
        <v>25</v>
      </c>
      <c r="C363" s="212" t="s">
        <v>222</v>
      </c>
      <c r="D363" s="212" t="s">
        <v>27</v>
      </c>
      <c r="E363" s="212" t="s">
        <v>28</v>
      </c>
      <c r="F363" s="212" t="s">
        <v>29</v>
      </c>
      <c r="G363" s="212" t="s">
        <v>223</v>
      </c>
      <c r="H363" s="212" t="s">
        <v>224</v>
      </c>
      <c r="I363" s="525"/>
    </row>
    <row r="364" spans="1:9" ht="15" customHeight="1">
      <c r="A364" s="452" t="s">
        <v>52</v>
      </c>
      <c r="B364" s="453"/>
      <c r="C364" s="453"/>
      <c r="D364" s="453"/>
      <c r="E364" s="453"/>
      <c r="F364" s="453"/>
      <c r="G364" s="453"/>
      <c r="H364" s="453"/>
      <c r="I364" s="454"/>
    </row>
    <row r="365" spans="1:9" ht="60" customHeight="1">
      <c r="A365" s="334">
        <v>1</v>
      </c>
      <c r="B365" s="54" t="s">
        <v>304</v>
      </c>
      <c r="C365" s="54" t="s">
        <v>305</v>
      </c>
      <c r="D365" s="54">
        <v>6</v>
      </c>
      <c r="E365" s="54" t="s">
        <v>306</v>
      </c>
      <c r="F365" s="54"/>
      <c r="G365" s="54"/>
      <c r="H365" s="309"/>
      <c r="I365" s="338"/>
    </row>
    <row r="366" spans="1:9" ht="18" customHeight="1">
      <c r="A366" s="57">
        <v>2</v>
      </c>
      <c r="B366" s="54" t="s">
        <v>226</v>
      </c>
      <c r="C366" s="335" t="s">
        <v>337</v>
      </c>
      <c r="D366" s="54">
        <v>18</v>
      </c>
      <c r="E366" s="54" t="s">
        <v>228</v>
      </c>
      <c r="F366" s="54"/>
      <c r="G366" s="54"/>
      <c r="H366" s="309"/>
      <c r="I366" s="57"/>
    </row>
    <row r="367" spans="1:9" ht="15" customHeight="1">
      <c r="A367" s="545">
        <v>3</v>
      </c>
      <c r="B367" s="513" t="s">
        <v>310</v>
      </c>
      <c r="C367" s="545" t="s">
        <v>338</v>
      </c>
      <c r="D367" s="513">
        <v>507</v>
      </c>
      <c r="E367" s="513" t="s">
        <v>40</v>
      </c>
      <c r="F367" s="632"/>
      <c r="G367" s="622"/>
      <c r="H367" s="522"/>
      <c r="I367" s="526"/>
    </row>
    <row r="368" spans="1:9" ht="15" customHeight="1">
      <c r="A368" s="560"/>
      <c r="B368" s="514"/>
      <c r="C368" s="560"/>
      <c r="D368" s="514"/>
      <c r="E368" s="514"/>
      <c r="F368" s="633"/>
      <c r="G368" s="623"/>
      <c r="H368" s="523"/>
      <c r="I368" s="527"/>
    </row>
    <row r="369" spans="1:9" ht="15" customHeight="1">
      <c r="A369" s="560"/>
      <c r="B369" s="514"/>
      <c r="C369" s="560"/>
      <c r="D369" s="514"/>
      <c r="E369" s="514"/>
      <c r="F369" s="633"/>
      <c r="G369" s="623"/>
      <c r="H369" s="523"/>
      <c r="I369" s="527"/>
    </row>
    <row r="370" spans="1:9" ht="15" customHeight="1">
      <c r="A370" s="560"/>
      <c r="B370" s="514"/>
      <c r="C370" s="560"/>
      <c r="D370" s="514"/>
      <c r="E370" s="514"/>
      <c r="F370" s="633"/>
      <c r="G370" s="623"/>
      <c r="H370" s="523"/>
      <c r="I370" s="527"/>
    </row>
    <row r="371" spans="1:9" ht="15" customHeight="1">
      <c r="A371" s="560"/>
      <c r="B371" s="514"/>
      <c r="C371" s="560"/>
      <c r="D371" s="514"/>
      <c r="E371" s="514"/>
      <c r="F371" s="633"/>
      <c r="G371" s="623"/>
      <c r="H371" s="523"/>
      <c r="I371" s="527"/>
    </row>
    <row r="372" spans="1:9" ht="15" customHeight="1">
      <c r="A372" s="560"/>
      <c r="B372" s="515"/>
      <c r="C372" s="560"/>
      <c r="D372" s="514"/>
      <c r="E372" s="514"/>
      <c r="F372" s="633"/>
      <c r="G372" s="623"/>
      <c r="H372" s="523"/>
      <c r="I372" s="527"/>
    </row>
    <row r="373" spans="1:9" ht="15" customHeight="1">
      <c r="A373" s="546"/>
      <c r="B373" s="89"/>
      <c r="C373" s="219"/>
      <c r="D373" s="515"/>
      <c r="E373" s="515"/>
      <c r="F373" s="634"/>
      <c r="G373" s="624"/>
      <c r="H373" s="524"/>
      <c r="I373" s="528"/>
    </row>
    <row r="374" spans="1:9" ht="15" customHeight="1">
      <c r="A374" s="561">
        <v>4</v>
      </c>
      <c r="B374" s="575" t="s">
        <v>339</v>
      </c>
      <c r="C374" s="561" t="s">
        <v>230</v>
      </c>
      <c r="D374" s="513">
        <v>41</v>
      </c>
      <c r="E374" s="513" t="s">
        <v>40</v>
      </c>
      <c r="F374" s="632"/>
      <c r="G374" s="622"/>
      <c r="H374" s="522"/>
      <c r="I374" s="526"/>
    </row>
    <row r="375" spans="1:9" ht="15" customHeight="1">
      <c r="A375" s="561"/>
      <c r="B375" s="575"/>
      <c r="C375" s="561"/>
      <c r="D375" s="514"/>
      <c r="E375" s="514"/>
      <c r="F375" s="633"/>
      <c r="G375" s="623"/>
      <c r="H375" s="523"/>
      <c r="I375" s="527"/>
    </row>
    <row r="376" spans="1:9" ht="15" customHeight="1">
      <c r="A376" s="561"/>
      <c r="B376" s="575"/>
      <c r="C376" s="561"/>
      <c r="D376" s="514"/>
      <c r="E376" s="514"/>
      <c r="F376" s="633"/>
      <c r="G376" s="623"/>
      <c r="H376" s="523"/>
      <c r="I376" s="527"/>
    </row>
    <row r="377" spans="1:9" ht="15" customHeight="1">
      <c r="A377" s="561"/>
      <c r="B377" s="575"/>
      <c r="C377" s="561"/>
      <c r="D377" s="514"/>
      <c r="E377" s="514"/>
      <c r="F377" s="633"/>
      <c r="G377" s="623"/>
      <c r="H377" s="523"/>
      <c r="I377" s="527"/>
    </row>
    <row r="378" spans="1:9" ht="15" customHeight="1">
      <c r="A378" s="561"/>
      <c r="B378" s="575"/>
      <c r="C378" s="561"/>
      <c r="D378" s="514"/>
      <c r="E378" s="514"/>
      <c r="F378" s="633"/>
      <c r="G378" s="623"/>
      <c r="H378" s="523"/>
      <c r="I378" s="527"/>
    </row>
    <row r="379" spans="1:9" ht="15" customHeight="1">
      <c r="A379" s="561"/>
      <c r="B379" s="575"/>
      <c r="C379" s="561"/>
      <c r="D379" s="514"/>
      <c r="E379" s="514"/>
      <c r="F379" s="633"/>
      <c r="G379" s="623"/>
      <c r="H379" s="523"/>
      <c r="I379" s="527"/>
    </row>
    <row r="380" spans="1:9" ht="15" customHeight="1">
      <c r="A380" s="561"/>
      <c r="B380" s="575"/>
      <c r="C380" s="561"/>
      <c r="D380" s="514"/>
      <c r="E380" s="514"/>
      <c r="F380" s="633"/>
      <c r="G380" s="623"/>
      <c r="H380" s="523"/>
      <c r="I380" s="527"/>
    </row>
    <row r="381" spans="1:9" ht="92.1" customHeight="1">
      <c r="A381" s="561"/>
      <c r="B381" s="575"/>
      <c r="C381" s="561"/>
      <c r="D381" s="515"/>
      <c r="E381" s="515"/>
      <c r="F381" s="634"/>
      <c r="G381" s="624"/>
      <c r="H381" s="524"/>
      <c r="I381" s="528"/>
    </row>
    <row r="382" spans="1:9" ht="92.1" customHeight="1">
      <c r="A382" s="561"/>
      <c r="B382" s="575"/>
      <c r="C382" s="146" t="s">
        <v>340</v>
      </c>
      <c r="D382" s="220">
        <v>17</v>
      </c>
      <c r="E382" s="220" t="s">
        <v>306</v>
      </c>
      <c r="F382" s="336"/>
      <c r="G382" s="337"/>
      <c r="H382" s="223"/>
      <c r="I382" s="65"/>
    </row>
    <row r="383" spans="1:9" ht="147.94999999999999" customHeight="1">
      <c r="A383" s="561"/>
      <c r="B383" s="575"/>
      <c r="C383" s="146" t="s">
        <v>341</v>
      </c>
      <c r="D383" s="220">
        <v>30</v>
      </c>
      <c r="E383" s="220" t="s">
        <v>40</v>
      </c>
      <c r="F383" s="336"/>
      <c r="G383" s="337"/>
      <c r="H383" s="223"/>
      <c r="I383" s="65"/>
    </row>
    <row r="384" spans="1:9" ht="92.1" customHeight="1">
      <c r="A384" s="54">
        <v>5</v>
      </c>
      <c r="B384" s="89" t="s">
        <v>342</v>
      </c>
      <c r="C384" s="146" t="s">
        <v>343</v>
      </c>
      <c r="D384" s="220">
        <v>4.8</v>
      </c>
      <c r="E384" s="220" t="s">
        <v>40</v>
      </c>
      <c r="F384" s="89"/>
      <c r="G384" s="77"/>
      <c r="H384" s="223"/>
      <c r="I384" s="65"/>
    </row>
    <row r="385" spans="1:9" ht="92.1" customHeight="1">
      <c r="A385" s="219">
        <v>6</v>
      </c>
      <c r="B385" s="75" t="s">
        <v>312</v>
      </c>
      <c r="C385" s="214" t="s">
        <v>344</v>
      </c>
      <c r="D385" s="220">
        <v>40</v>
      </c>
      <c r="E385" s="220" t="s">
        <v>40</v>
      </c>
      <c r="F385" s="339"/>
      <c r="G385" s="77"/>
      <c r="H385" s="223"/>
      <c r="I385" s="65"/>
    </row>
    <row r="386" spans="1:9" ht="92.1" customHeight="1">
      <c r="A386" s="219">
        <v>7</v>
      </c>
      <c r="B386" s="75" t="s">
        <v>345</v>
      </c>
      <c r="C386" s="214" t="s">
        <v>346</v>
      </c>
      <c r="D386" s="220">
        <v>4</v>
      </c>
      <c r="E386" s="220" t="s">
        <v>347</v>
      </c>
      <c r="F386" s="339"/>
      <c r="G386" s="77"/>
      <c r="H386" s="223"/>
      <c r="I386" s="65"/>
    </row>
    <row r="387" spans="1:9" ht="92.1" customHeight="1">
      <c r="A387" s="219">
        <v>8</v>
      </c>
      <c r="B387" s="75" t="s">
        <v>310</v>
      </c>
      <c r="C387" s="214" t="s">
        <v>348</v>
      </c>
      <c r="D387" s="220">
        <v>130</v>
      </c>
      <c r="E387" s="220" t="s">
        <v>141</v>
      </c>
      <c r="F387" s="339"/>
      <c r="G387" s="77"/>
      <c r="H387" s="223"/>
      <c r="I387" s="65"/>
    </row>
    <row r="388" spans="1:9" ht="92.1" customHeight="1">
      <c r="A388" s="561">
        <v>9</v>
      </c>
      <c r="B388" s="565" t="s">
        <v>314</v>
      </c>
      <c r="C388" s="157" t="s">
        <v>315</v>
      </c>
      <c r="D388" s="89">
        <v>50</v>
      </c>
      <c r="E388" s="89" t="s">
        <v>40</v>
      </c>
      <c r="F388" s="339"/>
      <c r="G388" s="77"/>
      <c r="H388" s="230"/>
      <c r="I388" s="57"/>
    </row>
    <row r="389" spans="1:9" ht="102.95" customHeight="1">
      <c r="A389" s="561"/>
      <c r="B389" s="565"/>
      <c r="C389" s="157" t="s">
        <v>316</v>
      </c>
      <c r="D389" s="89">
        <v>300</v>
      </c>
      <c r="E389" s="89" t="s">
        <v>40</v>
      </c>
      <c r="F389" s="339"/>
      <c r="G389" s="77"/>
      <c r="H389" s="230"/>
      <c r="I389" s="57"/>
    </row>
    <row r="390" spans="1:9" ht="92.1" customHeight="1">
      <c r="A390" s="561"/>
      <c r="B390" s="565"/>
      <c r="C390" s="157" t="s">
        <v>317</v>
      </c>
      <c r="D390" s="89">
        <v>400</v>
      </c>
      <c r="E390" s="89" t="s">
        <v>40</v>
      </c>
      <c r="F390" s="339"/>
      <c r="G390" s="77"/>
      <c r="H390" s="230"/>
      <c r="I390" s="57"/>
    </row>
    <row r="391" spans="1:9" ht="30" customHeight="1">
      <c r="A391" s="574" t="s">
        <v>349</v>
      </c>
      <c r="B391" s="574"/>
      <c r="C391" s="574"/>
      <c r="D391" s="574"/>
      <c r="E391" s="574"/>
      <c r="F391" s="574"/>
      <c r="G391" s="574"/>
      <c r="H391" s="574"/>
      <c r="I391" s="574"/>
    </row>
    <row r="392" spans="1:9" ht="15" customHeight="1">
      <c r="A392" s="576" t="s">
        <v>350</v>
      </c>
      <c r="B392" s="577"/>
      <c r="C392" s="577"/>
      <c r="D392" s="577"/>
      <c r="E392" s="577"/>
      <c r="F392" s="577"/>
      <c r="G392" s="577"/>
      <c r="H392" s="577"/>
      <c r="I392" s="578"/>
    </row>
    <row r="393" spans="1:9" ht="90.95" customHeight="1">
      <c r="A393" s="561">
        <v>10</v>
      </c>
      <c r="B393" s="579" t="s">
        <v>351</v>
      </c>
      <c r="C393" s="322" t="s">
        <v>352</v>
      </c>
      <c r="D393" s="256">
        <v>1</v>
      </c>
      <c r="E393" s="256" t="s">
        <v>306</v>
      </c>
      <c r="F393" s="83"/>
      <c r="G393" s="77"/>
      <c r="H393" s="230"/>
      <c r="I393" s="57"/>
    </row>
    <row r="394" spans="1:9" ht="90.95" customHeight="1">
      <c r="A394" s="561"/>
      <c r="B394" s="579"/>
      <c r="C394" s="322" t="s">
        <v>353</v>
      </c>
      <c r="D394" s="258">
        <v>6</v>
      </c>
      <c r="E394" s="256" t="s">
        <v>321</v>
      </c>
      <c r="F394" s="86"/>
      <c r="G394" s="77"/>
      <c r="H394" s="230"/>
      <c r="I394" s="57"/>
    </row>
    <row r="395" spans="1:9" ht="90.95" customHeight="1">
      <c r="A395" s="561"/>
      <c r="B395" s="579"/>
      <c r="C395" s="251" t="s">
        <v>354</v>
      </c>
      <c r="D395" s="258">
        <v>1</v>
      </c>
      <c r="E395" s="256" t="s">
        <v>46</v>
      </c>
      <c r="F395" s="86"/>
      <c r="G395" s="77"/>
      <c r="H395" s="230"/>
      <c r="I395" s="57"/>
    </row>
    <row r="396" spans="1:9" ht="90.95" customHeight="1">
      <c r="A396" s="561"/>
      <c r="B396" s="579"/>
      <c r="C396" s="322" t="s">
        <v>355</v>
      </c>
      <c r="D396" s="258">
        <v>1</v>
      </c>
      <c r="E396" s="256" t="s">
        <v>238</v>
      </c>
      <c r="F396" s="86"/>
      <c r="G396" s="77"/>
      <c r="H396" s="230"/>
      <c r="I396" s="57"/>
    </row>
    <row r="397" spans="1:9" ht="90.95" customHeight="1">
      <c r="A397" s="561"/>
      <c r="B397" s="579"/>
      <c r="C397" s="326" t="s">
        <v>356</v>
      </c>
      <c r="D397" s="258">
        <v>180</v>
      </c>
      <c r="E397" s="256" t="s">
        <v>228</v>
      </c>
      <c r="F397" s="86"/>
      <c r="G397" s="77"/>
      <c r="H397" s="230"/>
      <c r="I397" s="57"/>
    </row>
    <row r="398" spans="1:9" ht="90.95" customHeight="1">
      <c r="A398" s="561"/>
      <c r="B398" s="579"/>
      <c r="C398" s="324" t="s">
        <v>325</v>
      </c>
      <c r="D398" s="258">
        <v>180</v>
      </c>
      <c r="E398" s="256" t="s">
        <v>228</v>
      </c>
      <c r="F398" s="86"/>
      <c r="G398" s="77"/>
      <c r="H398" s="230"/>
      <c r="I398" s="57"/>
    </row>
    <row r="399" spans="1:9" ht="90.95" customHeight="1">
      <c r="A399" s="561"/>
      <c r="B399" s="579"/>
      <c r="C399" s="325" t="s">
        <v>326</v>
      </c>
      <c r="D399" s="258">
        <v>1</v>
      </c>
      <c r="E399" s="256" t="s">
        <v>238</v>
      </c>
      <c r="F399" s="86"/>
      <c r="G399" s="77"/>
      <c r="H399" s="230"/>
      <c r="I399" s="57"/>
    </row>
    <row r="400" spans="1:9" ht="90.95" customHeight="1">
      <c r="A400" s="561"/>
      <c r="B400" s="579"/>
      <c r="C400" s="326" t="s">
        <v>357</v>
      </c>
      <c r="D400" s="340">
        <v>120</v>
      </c>
      <c r="E400" s="341" t="s">
        <v>228</v>
      </c>
      <c r="F400" s="234"/>
      <c r="G400" s="77"/>
      <c r="H400" s="230"/>
      <c r="I400" s="57"/>
    </row>
    <row r="401" spans="1:9" ht="90.95" customHeight="1">
      <c r="A401" s="54">
        <v>11</v>
      </c>
      <c r="B401" s="342" t="s">
        <v>358</v>
      </c>
      <c r="C401" s="326" t="s">
        <v>359</v>
      </c>
      <c r="D401" s="258">
        <v>18</v>
      </c>
      <c r="E401" s="83" t="s">
        <v>347</v>
      </c>
      <c r="F401" s="86"/>
      <c r="G401" s="77"/>
      <c r="H401" s="230"/>
      <c r="I401" s="57"/>
    </row>
    <row r="402" spans="1:9" ht="90.95" customHeight="1">
      <c r="A402" s="343">
        <v>12</v>
      </c>
      <c r="B402" s="207" t="s">
        <v>281</v>
      </c>
      <c r="C402" s="207" t="s">
        <v>360</v>
      </c>
      <c r="D402" s="258">
        <v>1</v>
      </c>
      <c r="E402" s="83" t="s">
        <v>238</v>
      </c>
      <c r="F402" s="86"/>
      <c r="G402" s="77"/>
      <c r="H402" s="230"/>
      <c r="I402" s="57"/>
    </row>
    <row r="403" spans="1:9" ht="90.95" customHeight="1">
      <c r="A403" s="343">
        <v>13</v>
      </c>
      <c r="B403" s="207" t="s">
        <v>333</v>
      </c>
      <c r="C403" s="207" t="s">
        <v>334</v>
      </c>
      <c r="D403" s="344">
        <v>1</v>
      </c>
      <c r="E403" s="83" t="s">
        <v>238</v>
      </c>
      <c r="F403" s="345"/>
      <c r="G403" s="77"/>
      <c r="H403" s="230"/>
      <c r="I403" s="57"/>
    </row>
    <row r="404" spans="1:9" ht="26.1" customHeight="1">
      <c r="A404" s="461" t="s">
        <v>50</v>
      </c>
      <c r="B404" s="462"/>
      <c r="C404" s="462"/>
      <c r="D404" s="462"/>
      <c r="E404" s="462"/>
      <c r="F404" s="463"/>
      <c r="G404" s="346">
        <f>SUM(G365:G403)</f>
        <v>0</v>
      </c>
      <c r="H404" s="333">
        <f>SUM(H365:H403)</f>
        <v>0</v>
      </c>
      <c r="I404" s="348"/>
    </row>
    <row r="405" spans="1:9" ht="29.1" customHeight="1">
      <c r="A405" s="464" t="s">
        <v>239</v>
      </c>
      <c r="B405" s="465"/>
      <c r="C405" s="465"/>
      <c r="D405" s="465"/>
      <c r="E405" s="465"/>
      <c r="F405" s="466"/>
      <c r="G405" s="237">
        <f>G404</f>
        <v>0</v>
      </c>
      <c r="H405" s="238">
        <f>H404</f>
        <v>0</v>
      </c>
      <c r="I405" s="254"/>
    </row>
    <row r="406" spans="1:9" ht="15" customHeight="1">
      <c r="B406" s="39"/>
      <c r="C406" s="504" t="s">
        <v>361</v>
      </c>
      <c r="D406" s="504"/>
      <c r="E406" s="504"/>
      <c r="F406" s="504"/>
      <c r="G406" s="36"/>
      <c r="H406" s="710"/>
      <c r="I406" s="710"/>
    </row>
    <row r="407" spans="1:9" ht="15" customHeight="1">
      <c r="A407" s="700" t="s">
        <v>0</v>
      </c>
      <c r="B407" s="701"/>
      <c r="C407" s="500" t="s">
        <v>335</v>
      </c>
      <c r="D407" s="501"/>
      <c r="E407" s="501"/>
      <c r="F407" s="502"/>
      <c r="G407" s="41"/>
      <c r="H407" s="710"/>
      <c r="I407" s="710"/>
    </row>
    <row r="408" spans="1:9" ht="15" customHeight="1">
      <c r="A408" s="700"/>
      <c r="B408" s="701"/>
      <c r="C408" s="503" t="s">
        <v>167</v>
      </c>
      <c r="D408" s="504"/>
      <c r="E408" s="504"/>
      <c r="F408" s="505"/>
      <c r="G408" s="41"/>
      <c r="H408" s="710"/>
      <c r="I408" s="710"/>
    </row>
    <row r="409" spans="1:9" ht="15" customHeight="1">
      <c r="A409" s="347"/>
      <c r="B409" s="31"/>
      <c r="C409" s="31"/>
      <c r="D409" s="31"/>
      <c r="E409" s="31"/>
      <c r="F409" s="31"/>
      <c r="G409" s="31"/>
      <c r="H409" s="710"/>
      <c r="I409" s="710"/>
    </row>
    <row r="410" spans="1:9" ht="15" customHeight="1">
      <c r="A410" s="31" t="s">
        <v>362</v>
      </c>
      <c r="B410" s="31"/>
      <c r="C410" s="31"/>
      <c r="D410" s="31"/>
      <c r="E410" s="31"/>
      <c r="F410" s="31"/>
      <c r="G410" s="31"/>
      <c r="H410" s="710"/>
      <c r="I410" s="710"/>
    </row>
    <row r="411" spans="1:9" ht="15" customHeight="1">
      <c r="A411" s="31" t="s">
        <v>219</v>
      </c>
      <c r="B411" s="31"/>
      <c r="C411" s="31"/>
      <c r="D411" s="31"/>
      <c r="E411" s="31"/>
      <c r="F411" s="31"/>
      <c r="G411" s="31"/>
      <c r="H411" s="710"/>
      <c r="I411" s="710"/>
    </row>
    <row r="412" spans="1:9" ht="15" customHeight="1">
      <c r="A412" s="210"/>
      <c r="B412" s="39"/>
      <c r="C412" s="211" t="s">
        <v>18</v>
      </c>
      <c r="D412" s="507" t="s">
        <v>220</v>
      </c>
      <c r="E412" s="508"/>
      <c r="F412" s="508"/>
      <c r="G412" s="509"/>
      <c r="H412" s="212" t="s">
        <v>221</v>
      </c>
      <c r="I412" s="525" t="s">
        <v>32</v>
      </c>
    </row>
    <row r="413" spans="1:9" ht="44.1" customHeight="1">
      <c r="A413" s="47" t="s">
        <v>24</v>
      </c>
      <c r="B413" s="213" t="s">
        <v>25</v>
      </c>
      <c r="C413" s="212" t="s">
        <v>222</v>
      </c>
      <c r="D413" s="212" t="s">
        <v>27</v>
      </c>
      <c r="E413" s="212" t="s">
        <v>28</v>
      </c>
      <c r="F413" s="212" t="s">
        <v>29</v>
      </c>
      <c r="G413" s="212" t="s">
        <v>223</v>
      </c>
      <c r="H413" s="212" t="s">
        <v>224</v>
      </c>
      <c r="I413" s="525"/>
    </row>
    <row r="414" spans="1:9" ht="15" customHeight="1">
      <c r="A414" s="452" t="s">
        <v>52</v>
      </c>
      <c r="B414" s="453"/>
      <c r="C414" s="453"/>
      <c r="D414" s="453"/>
      <c r="E414" s="453"/>
      <c r="F414" s="453"/>
      <c r="G414" s="453"/>
      <c r="H414" s="453"/>
      <c r="I414" s="454"/>
    </row>
    <row r="415" spans="1:9" ht="15" customHeight="1">
      <c r="A415" s="57">
        <v>1</v>
      </c>
      <c r="B415" s="54" t="s">
        <v>304</v>
      </c>
      <c r="C415" s="54" t="s">
        <v>305</v>
      </c>
      <c r="D415" s="54">
        <v>6</v>
      </c>
      <c r="E415" s="54" t="s">
        <v>306</v>
      </c>
      <c r="F415" s="54"/>
      <c r="G415" s="54"/>
      <c r="H415" s="309"/>
      <c r="I415" s="57"/>
    </row>
    <row r="416" spans="1:9" ht="15" customHeight="1">
      <c r="A416" s="545">
        <v>2</v>
      </c>
      <c r="B416" s="562" t="s">
        <v>226</v>
      </c>
      <c r="C416" s="545" t="s">
        <v>363</v>
      </c>
      <c r="D416" s="513">
        <v>33</v>
      </c>
      <c r="E416" s="513" t="s">
        <v>228</v>
      </c>
      <c r="F416" s="632"/>
      <c r="G416" s="622"/>
      <c r="H416" s="522"/>
      <c r="I416" s="526"/>
    </row>
    <row r="417" spans="1:9" ht="15" customHeight="1">
      <c r="A417" s="560"/>
      <c r="B417" s="562"/>
      <c r="C417" s="560"/>
      <c r="D417" s="514"/>
      <c r="E417" s="514"/>
      <c r="F417" s="633"/>
      <c r="G417" s="623"/>
      <c r="H417" s="523"/>
      <c r="I417" s="527"/>
    </row>
    <row r="418" spans="1:9" ht="15" customHeight="1">
      <c r="A418" s="560"/>
      <c r="B418" s="562"/>
      <c r="C418" s="560"/>
      <c r="D418" s="514"/>
      <c r="E418" s="514"/>
      <c r="F418" s="633"/>
      <c r="G418" s="623"/>
      <c r="H418" s="523"/>
      <c r="I418" s="527"/>
    </row>
    <row r="419" spans="1:9" ht="11.1" customHeight="1">
      <c r="A419" s="560"/>
      <c r="B419" s="562"/>
      <c r="C419" s="560"/>
      <c r="D419" s="514"/>
      <c r="E419" s="514"/>
      <c r="F419" s="633"/>
      <c r="G419" s="623"/>
      <c r="H419" s="523"/>
      <c r="I419" s="527"/>
    </row>
    <row r="420" spans="1:9" ht="15" hidden="1" customHeight="1">
      <c r="A420" s="560"/>
      <c r="B420" s="562"/>
      <c r="C420" s="560"/>
      <c r="D420" s="514"/>
      <c r="E420" s="514"/>
      <c r="F420" s="633"/>
      <c r="G420" s="623"/>
      <c r="H420" s="523"/>
      <c r="I420" s="527"/>
    </row>
    <row r="421" spans="1:9" ht="6" hidden="1" customHeight="1">
      <c r="A421" s="560"/>
      <c r="B421" s="562"/>
      <c r="C421" s="560"/>
      <c r="D421" s="514"/>
      <c r="E421" s="514"/>
      <c r="F421" s="633"/>
      <c r="G421" s="623"/>
      <c r="H421" s="523"/>
      <c r="I421" s="527"/>
    </row>
    <row r="422" spans="1:9" ht="15" hidden="1" customHeight="1">
      <c r="A422" s="546"/>
      <c r="B422" s="562"/>
      <c r="C422" s="546"/>
      <c r="D422" s="515"/>
      <c r="E422" s="515"/>
      <c r="F422" s="634"/>
      <c r="G422" s="624"/>
      <c r="H422" s="524"/>
      <c r="I422" s="528"/>
    </row>
    <row r="423" spans="1:9" ht="15" customHeight="1">
      <c r="A423" s="545">
        <v>3</v>
      </c>
      <c r="B423" s="580" t="s">
        <v>339</v>
      </c>
      <c r="C423" s="545" t="s">
        <v>230</v>
      </c>
      <c r="D423" s="513">
        <v>22</v>
      </c>
      <c r="E423" s="513" t="s">
        <v>40</v>
      </c>
      <c r="F423" s="632"/>
      <c r="G423" s="622"/>
      <c r="H423" s="522"/>
      <c r="I423" s="526"/>
    </row>
    <row r="424" spans="1:9" ht="15" customHeight="1">
      <c r="A424" s="560"/>
      <c r="B424" s="581"/>
      <c r="C424" s="560"/>
      <c r="D424" s="514"/>
      <c r="E424" s="514"/>
      <c r="F424" s="633"/>
      <c r="G424" s="623"/>
      <c r="H424" s="523"/>
      <c r="I424" s="527"/>
    </row>
    <row r="425" spans="1:9" ht="15" customHeight="1">
      <c r="A425" s="560"/>
      <c r="B425" s="581"/>
      <c r="C425" s="560"/>
      <c r="D425" s="514"/>
      <c r="E425" s="514"/>
      <c r="F425" s="633"/>
      <c r="G425" s="623"/>
      <c r="H425" s="523"/>
      <c r="I425" s="527"/>
    </row>
    <row r="426" spans="1:9" ht="15" customHeight="1">
      <c r="A426" s="560"/>
      <c r="B426" s="581"/>
      <c r="C426" s="560"/>
      <c r="D426" s="514"/>
      <c r="E426" s="514"/>
      <c r="F426" s="633"/>
      <c r="G426" s="623"/>
      <c r="H426" s="523"/>
      <c r="I426" s="527"/>
    </row>
    <row r="427" spans="1:9" ht="15" customHeight="1">
      <c r="A427" s="560"/>
      <c r="B427" s="581"/>
      <c r="C427" s="560"/>
      <c r="D427" s="514"/>
      <c r="E427" s="514"/>
      <c r="F427" s="633"/>
      <c r="G427" s="623"/>
      <c r="H427" s="523"/>
      <c r="I427" s="527"/>
    </row>
    <row r="428" spans="1:9" ht="15" customHeight="1">
      <c r="A428" s="560"/>
      <c r="B428" s="581"/>
      <c r="C428" s="560"/>
      <c r="D428" s="514"/>
      <c r="E428" s="514"/>
      <c r="F428" s="633"/>
      <c r="G428" s="623"/>
      <c r="H428" s="523"/>
      <c r="I428" s="527"/>
    </row>
    <row r="429" spans="1:9" ht="15" customHeight="1">
      <c r="A429" s="560"/>
      <c r="B429" s="581"/>
      <c r="C429" s="560"/>
      <c r="D429" s="514"/>
      <c r="E429" s="514"/>
      <c r="F429" s="633"/>
      <c r="G429" s="623"/>
      <c r="H429" s="523"/>
      <c r="I429" s="527"/>
    </row>
    <row r="430" spans="1:9" ht="15" customHeight="1">
      <c r="A430" s="560"/>
      <c r="B430" s="581"/>
      <c r="C430" s="546"/>
      <c r="D430" s="515"/>
      <c r="E430" s="515"/>
      <c r="F430" s="634"/>
      <c r="G430" s="624"/>
      <c r="H430" s="524"/>
      <c r="I430" s="528"/>
    </row>
    <row r="431" spans="1:9" ht="69" customHeight="1">
      <c r="A431" s="560"/>
      <c r="B431" s="581"/>
      <c r="C431" s="146" t="s">
        <v>364</v>
      </c>
      <c r="D431" s="220">
        <v>11</v>
      </c>
      <c r="E431" s="220" t="s">
        <v>306</v>
      </c>
      <c r="F431" s="336"/>
      <c r="G431" s="337"/>
      <c r="H431" s="223"/>
      <c r="I431" s="65"/>
    </row>
    <row r="432" spans="1:9" ht="69" customHeight="1">
      <c r="A432" s="560"/>
      <c r="B432" s="581"/>
      <c r="C432" s="219" t="s">
        <v>365</v>
      </c>
      <c r="D432" s="220">
        <v>6</v>
      </c>
      <c r="E432" s="220" t="s">
        <v>40</v>
      </c>
      <c r="F432" s="336"/>
      <c r="G432" s="337"/>
      <c r="H432" s="223"/>
      <c r="I432" s="65"/>
    </row>
    <row r="433" spans="1:9" ht="69" customHeight="1">
      <c r="A433" s="560"/>
      <c r="B433" s="581"/>
      <c r="C433" s="219" t="s">
        <v>366</v>
      </c>
      <c r="D433" s="220">
        <v>1.8</v>
      </c>
      <c r="E433" s="220" t="s">
        <v>40</v>
      </c>
      <c r="F433" s="336"/>
      <c r="G433" s="337"/>
      <c r="H433" s="223"/>
      <c r="I433" s="65"/>
    </row>
    <row r="434" spans="1:9" ht="96.95" customHeight="1">
      <c r="A434" s="560"/>
      <c r="B434" s="581"/>
      <c r="C434" s="219" t="s">
        <v>367</v>
      </c>
      <c r="D434" s="220">
        <v>5.2</v>
      </c>
      <c r="E434" s="220" t="s">
        <v>40</v>
      </c>
      <c r="F434" s="336"/>
      <c r="G434" s="337"/>
      <c r="H434" s="223"/>
      <c r="I434" s="65"/>
    </row>
    <row r="435" spans="1:9" ht="84.95" customHeight="1">
      <c r="A435" s="546"/>
      <c r="B435" s="582"/>
      <c r="C435" s="146" t="s">
        <v>368</v>
      </c>
      <c r="D435" s="220">
        <v>7</v>
      </c>
      <c r="E435" s="220" t="s">
        <v>238</v>
      </c>
      <c r="F435" s="336"/>
      <c r="G435" s="337"/>
      <c r="H435" s="223"/>
      <c r="I435" s="65"/>
    </row>
    <row r="436" spans="1:9" ht="69" customHeight="1">
      <c r="A436" s="219">
        <v>4</v>
      </c>
      <c r="B436" s="75" t="s">
        <v>310</v>
      </c>
      <c r="C436" s="219" t="s">
        <v>369</v>
      </c>
      <c r="D436" s="220">
        <v>430</v>
      </c>
      <c r="E436" s="220" t="s">
        <v>233</v>
      </c>
      <c r="F436" s="336"/>
      <c r="G436" s="337"/>
      <c r="H436" s="223"/>
      <c r="I436" s="65"/>
    </row>
    <row r="437" spans="1:9" ht="69" customHeight="1">
      <c r="A437" s="219">
        <v>5</v>
      </c>
      <c r="B437" s="75" t="s">
        <v>370</v>
      </c>
      <c r="C437" s="218" t="s">
        <v>371</v>
      </c>
      <c r="D437" s="220">
        <v>25</v>
      </c>
      <c r="E437" s="220" t="s">
        <v>40</v>
      </c>
      <c r="F437" s="336"/>
      <c r="G437" s="337"/>
      <c r="H437" s="223"/>
      <c r="I437" s="65"/>
    </row>
    <row r="438" spans="1:9" ht="69" customHeight="1">
      <c r="A438" s="219">
        <v>6</v>
      </c>
      <c r="B438" s="75" t="s">
        <v>312</v>
      </c>
      <c r="C438" s="214" t="s">
        <v>344</v>
      </c>
      <c r="D438" s="220">
        <v>10</v>
      </c>
      <c r="E438" s="220" t="s">
        <v>141</v>
      </c>
      <c r="F438" s="336"/>
      <c r="G438" s="337"/>
      <c r="H438" s="223"/>
      <c r="I438" s="65"/>
    </row>
    <row r="439" spans="1:9" ht="69" customHeight="1">
      <c r="A439" s="561">
        <v>7</v>
      </c>
      <c r="B439" s="563" t="s">
        <v>314</v>
      </c>
      <c r="C439" s="157" t="s">
        <v>372</v>
      </c>
      <c r="D439" s="256">
        <v>110</v>
      </c>
      <c r="E439" s="256" t="s">
        <v>40</v>
      </c>
      <c r="F439" s="83"/>
      <c r="G439" s="77"/>
      <c r="H439" s="230"/>
      <c r="I439" s="57"/>
    </row>
    <row r="440" spans="1:9" ht="93.95" customHeight="1">
      <c r="A440" s="561"/>
      <c r="B440" s="564"/>
      <c r="C440" s="157" t="s">
        <v>316</v>
      </c>
      <c r="D440" s="258">
        <v>460</v>
      </c>
      <c r="E440" s="256" t="s">
        <v>40</v>
      </c>
      <c r="F440" s="86"/>
      <c r="G440" s="77"/>
      <c r="H440" s="230"/>
      <c r="I440" s="57"/>
    </row>
    <row r="441" spans="1:9" ht="90.95" customHeight="1">
      <c r="A441" s="561"/>
      <c r="B441" s="564"/>
      <c r="C441" s="157" t="s">
        <v>317</v>
      </c>
      <c r="D441" s="258">
        <v>710</v>
      </c>
      <c r="E441" s="83" t="s">
        <v>40</v>
      </c>
      <c r="F441" s="86"/>
      <c r="G441" s="77"/>
      <c r="H441" s="230"/>
      <c r="I441" s="57"/>
    </row>
    <row r="442" spans="1:9" ht="69" customHeight="1">
      <c r="A442" s="343">
        <v>8</v>
      </c>
      <c r="B442" s="207" t="s">
        <v>333</v>
      </c>
      <c r="C442" s="207" t="s">
        <v>334</v>
      </c>
      <c r="D442" s="86">
        <v>1</v>
      </c>
      <c r="E442" s="83" t="s">
        <v>238</v>
      </c>
      <c r="F442" s="86"/>
      <c r="G442" s="77"/>
      <c r="H442" s="230"/>
      <c r="I442" s="57"/>
    </row>
    <row r="443" spans="1:9" ht="23.1" customHeight="1">
      <c r="A443" s="473" t="s">
        <v>50</v>
      </c>
      <c r="B443" s="474"/>
      <c r="C443" s="474"/>
      <c r="D443" s="474"/>
      <c r="E443" s="474"/>
      <c r="F443" s="475"/>
      <c r="G443" s="346">
        <f>SUM(G415:G442)</f>
        <v>0</v>
      </c>
      <c r="H443" s="333">
        <f>SUM(H415:H442)</f>
        <v>0</v>
      </c>
      <c r="I443" s="129"/>
    </row>
    <row r="444" spans="1:9" ht="27" customHeight="1">
      <c r="A444" s="476" t="s">
        <v>239</v>
      </c>
      <c r="B444" s="477"/>
      <c r="C444" s="477"/>
      <c r="D444" s="477"/>
      <c r="E444" s="477"/>
      <c r="F444" s="478"/>
      <c r="G444" s="237">
        <f>G443</f>
        <v>0</v>
      </c>
      <c r="H444" s="238">
        <f>H443</f>
        <v>0</v>
      </c>
      <c r="I444" s="254"/>
    </row>
    <row r="445" spans="1:9" ht="15" customHeight="1">
      <c r="A445" s="537" t="s">
        <v>0</v>
      </c>
      <c r="B445" s="537"/>
      <c r="C445" s="538" t="s">
        <v>1</v>
      </c>
      <c r="D445" s="538"/>
      <c r="E445" s="538"/>
      <c r="F445" s="539"/>
      <c r="G445" s="714"/>
      <c r="H445" s="714"/>
      <c r="I445" s="715"/>
    </row>
    <row r="446" spans="1:9" ht="27" customHeight="1">
      <c r="A446" s="553" t="s">
        <v>2</v>
      </c>
      <c r="B446" s="553"/>
      <c r="C446" s="539" t="s">
        <v>260</v>
      </c>
      <c r="D446" s="540"/>
      <c r="E446" s="540"/>
      <c r="F446" s="540"/>
      <c r="G446" s="641"/>
      <c r="H446" s="641"/>
      <c r="I446" s="642"/>
    </row>
    <row r="447" spans="1:9" ht="45.95" customHeight="1">
      <c r="A447" s="553"/>
      <c r="B447" s="553"/>
      <c r="C447" s="541" t="s">
        <v>167</v>
      </c>
      <c r="D447" s="542"/>
      <c r="E447" s="542"/>
      <c r="F447" s="542"/>
      <c r="G447" s="643"/>
      <c r="H447" s="643"/>
      <c r="I447" s="644"/>
    </row>
    <row r="448" spans="1:9" ht="15" customHeight="1">
      <c r="A448" s="543" t="s">
        <v>5</v>
      </c>
      <c r="B448" s="543"/>
      <c r="C448" s="267" t="s">
        <v>373</v>
      </c>
      <c r="D448" s="544" t="s">
        <v>374</v>
      </c>
      <c r="E448" s="544"/>
      <c r="F448" s="544"/>
      <c r="G448" s="544"/>
      <c r="H448" s="544"/>
      <c r="I448" s="317" t="s">
        <v>8</v>
      </c>
    </row>
    <row r="449" spans="1:9" ht="15" customHeight="1">
      <c r="A449" s="543" t="s">
        <v>9</v>
      </c>
      <c r="B449" s="543"/>
      <c r="C449" s="267" t="s">
        <v>10</v>
      </c>
      <c r="D449" s="544" t="s">
        <v>11</v>
      </c>
      <c r="E449" s="544"/>
      <c r="F449" s="544"/>
      <c r="G449" s="544"/>
      <c r="H449" s="544"/>
      <c r="I449" s="317" t="s">
        <v>12</v>
      </c>
    </row>
    <row r="450" spans="1:9" ht="15" customHeight="1">
      <c r="A450" s="543" t="s">
        <v>13</v>
      </c>
      <c r="B450" s="543"/>
      <c r="C450" s="267" t="s">
        <v>375</v>
      </c>
      <c r="D450" s="544" t="s">
        <v>376</v>
      </c>
      <c r="E450" s="544"/>
      <c r="F450" s="544"/>
      <c r="G450" s="544"/>
      <c r="H450" s="544"/>
      <c r="I450" s="317" t="s">
        <v>16</v>
      </c>
    </row>
    <row r="451" spans="1:9" ht="15" customHeight="1">
      <c r="A451" s="543" t="s">
        <v>17</v>
      </c>
      <c r="B451" s="543"/>
      <c r="C451" s="267" t="s">
        <v>18</v>
      </c>
      <c r="D451" s="544" t="s">
        <v>18</v>
      </c>
      <c r="E451" s="544"/>
      <c r="F451" s="544"/>
      <c r="G451" s="544"/>
      <c r="H451" s="544"/>
      <c r="I451" s="317" t="s">
        <v>19</v>
      </c>
    </row>
    <row r="452" spans="1:9" ht="15" customHeight="1">
      <c r="A452" s="543" t="s">
        <v>20</v>
      </c>
      <c r="B452" s="543"/>
      <c r="C452" s="266" t="s">
        <v>21</v>
      </c>
      <c r="D452" s="537"/>
      <c r="E452" s="537"/>
      <c r="F452" s="537" t="s">
        <v>22</v>
      </c>
      <c r="G452" s="537"/>
      <c r="H452" s="537" t="s">
        <v>265</v>
      </c>
      <c r="I452" s="537"/>
    </row>
    <row r="453" spans="1:9" ht="39.950000000000003" customHeight="1">
      <c r="A453" s="242" t="s">
        <v>24</v>
      </c>
      <c r="B453" s="349" t="s">
        <v>25</v>
      </c>
      <c r="C453" s="242" t="s">
        <v>266</v>
      </c>
      <c r="D453" s="242" t="s">
        <v>27</v>
      </c>
      <c r="E453" s="242" t="s">
        <v>28</v>
      </c>
      <c r="F453" s="242" t="s">
        <v>29</v>
      </c>
      <c r="G453" s="242" t="s">
        <v>30</v>
      </c>
      <c r="H453" s="242" t="s">
        <v>31</v>
      </c>
      <c r="I453" s="242" t="s">
        <v>32</v>
      </c>
    </row>
    <row r="454" spans="1:9" ht="15" customHeight="1">
      <c r="A454" s="350"/>
      <c r="B454" s="351"/>
      <c r="C454" s="350" t="s">
        <v>377</v>
      </c>
      <c r="D454" s="350"/>
      <c r="E454" s="350"/>
      <c r="F454" s="350"/>
      <c r="G454" s="350"/>
      <c r="H454" s="350"/>
      <c r="I454" s="350"/>
    </row>
    <row r="455" spans="1:9" ht="111.95" customHeight="1">
      <c r="A455" s="270">
        <v>1</v>
      </c>
      <c r="B455" s="280" t="s">
        <v>378</v>
      </c>
      <c r="C455" s="280" t="s">
        <v>379</v>
      </c>
      <c r="D455" s="264">
        <v>400</v>
      </c>
      <c r="E455" s="275" t="s">
        <v>69</v>
      </c>
      <c r="F455" s="264"/>
      <c r="G455" s="275"/>
      <c r="H455" s="276"/>
      <c r="I455" s="126"/>
    </row>
    <row r="456" spans="1:9" ht="111.95" customHeight="1">
      <c r="A456" s="270">
        <v>2</v>
      </c>
      <c r="B456" s="265" t="s">
        <v>380</v>
      </c>
      <c r="C456" s="352" t="s">
        <v>381</v>
      </c>
      <c r="D456" s="264">
        <v>4</v>
      </c>
      <c r="E456" s="275" t="s">
        <v>382</v>
      </c>
      <c r="F456" s="264"/>
      <c r="G456" s="275"/>
      <c r="H456" s="276"/>
      <c r="I456" s="126"/>
    </row>
    <row r="457" spans="1:9" ht="111.95" customHeight="1">
      <c r="A457" s="270">
        <v>3</v>
      </c>
      <c r="B457" s="265" t="s">
        <v>383</v>
      </c>
      <c r="C457" s="352" t="s">
        <v>300</v>
      </c>
      <c r="D457" s="264">
        <v>4</v>
      </c>
      <c r="E457" s="275" t="s">
        <v>69</v>
      </c>
      <c r="F457" s="264"/>
      <c r="G457" s="275"/>
      <c r="H457" s="276"/>
      <c r="I457" s="126"/>
    </row>
    <row r="458" spans="1:9" ht="90.95" customHeight="1">
      <c r="A458" s="107">
        <v>4</v>
      </c>
      <c r="B458" s="298" t="s">
        <v>384</v>
      </c>
      <c r="C458" s="299" t="s">
        <v>385</v>
      </c>
      <c r="D458" s="272">
        <v>7.5</v>
      </c>
      <c r="E458" s="275" t="s">
        <v>69</v>
      </c>
      <c r="F458" s="264"/>
      <c r="G458" s="275"/>
      <c r="H458" s="276"/>
      <c r="I458" s="126"/>
    </row>
    <row r="459" spans="1:9" ht="93.95" customHeight="1">
      <c r="A459" s="551">
        <v>5</v>
      </c>
      <c r="B459" s="587" t="s">
        <v>386</v>
      </c>
      <c r="C459" s="299" t="s">
        <v>387</v>
      </c>
      <c r="D459" s="272">
        <v>23</v>
      </c>
      <c r="E459" s="275" t="s">
        <v>69</v>
      </c>
      <c r="F459" s="264"/>
      <c r="G459" s="275"/>
      <c r="H459" s="276"/>
      <c r="I459" s="126"/>
    </row>
    <row r="460" spans="1:9" ht="111.95" customHeight="1">
      <c r="A460" s="586"/>
      <c r="B460" s="588"/>
      <c r="C460" s="299" t="s">
        <v>388</v>
      </c>
      <c r="D460" s="272">
        <v>23</v>
      </c>
      <c r="E460" s="275" t="s">
        <v>69</v>
      </c>
      <c r="F460" s="264"/>
      <c r="G460" s="275"/>
      <c r="H460" s="276"/>
      <c r="I460" s="126"/>
    </row>
    <row r="461" spans="1:9" ht="90" customHeight="1">
      <c r="A461" s="586"/>
      <c r="B461" s="588"/>
      <c r="C461" s="299" t="s">
        <v>389</v>
      </c>
      <c r="D461" s="272">
        <v>23</v>
      </c>
      <c r="E461" s="275" t="s">
        <v>69</v>
      </c>
      <c r="F461" s="264"/>
      <c r="G461" s="275"/>
      <c r="H461" s="276"/>
      <c r="I461" s="126"/>
    </row>
    <row r="462" spans="1:9" ht="68.099999999999994" customHeight="1">
      <c r="A462" s="552"/>
      <c r="B462" s="589"/>
      <c r="C462" s="300" t="s">
        <v>390</v>
      </c>
      <c r="D462" s="272">
        <v>23</v>
      </c>
      <c r="E462" s="265" t="s">
        <v>69</v>
      </c>
      <c r="F462" s="275"/>
      <c r="G462" s="275"/>
      <c r="H462" s="276"/>
      <c r="I462" s="300"/>
    </row>
    <row r="463" spans="1:9" ht="63" customHeight="1">
      <c r="A463" s="300">
        <v>6</v>
      </c>
      <c r="B463" s="298"/>
      <c r="C463" s="300" t="s">
        <v>391</v>
      </c>
      <c r="D463" s="272">
        <v>5</v>
      </c>
      <c r="E463" s="265" t="s">
        <v>69</v>
      </c>
      <c r="F463" s="275"/>
      <c r="G463" s="275"/>
      <c r="H463" s="276"/>
      <c r="I463" s="300"/>
    </row>
    <row r="464" spans="1:9" ht="23.1" customHeight="1">
      <c r="A464" s="354"/>
      <c r="B464" s="355"/>
      <c r="C464" s="583" t="s">
        <v>392</v>
      </c>
      <c r="D464" s="584"/>
      <c r="E464" s="585"/>
      <c r="F464" s="356"/>
      <c r="G464" s="356"/>
      <c r="H464" s="297"/>
      <c r="I464" s="296"/>
    </row>
    <row r="465" spans="1:9" ht="126.95" customHeight="1">
      <c r="A465" s="551">
        <v>7</v>
      </c>
      <c r="B465" s="587" t="s">
        <v>393</v>
      </c>
      <c r="C465" s="300" t="s">
        <v>394</v>
      </c>
      <c r="D465" s="272">
        <v>1</v>
      </c>
      <c r="E465" s="265" t="s">
        <v>46</v>
      </c>
      <c r="F465" s="275"/>
      <c r="G465" s="275"/>
      <c r="H465" s="276"/>
      <c r="I465" s="265"/>
    </row>
    <row r="466" spans="1:9" ht="96" customHeight="1">
      <c r="A466" s="586"/>
      <c r="B466" s="588"/>
      <c r="C466" s="300" t="s">
        <v>395</v>
      </c>
      <c r="D466" s="272">
        <v>4</v>
      </c>
      <c r="E466" s="265" t="s">
        <v>46</v>
      </c>
      <c r="F466" s="275"/>
      <c r="G466" s="275"/>
      <c r="H466" s="276"/>
      <c r="I466" s="265"/>
    </row>
    <row r="467" spans="1:9" ht="89.1" customHeight="1">
      <c r="A467" s="586"/>
      <c r="B467" s="588"/>
      <c r="C467" s="300" t="s">
        <v>396</v>
      </c>
      <c r="D467" s="272">
        <v>120</v>
      </c>
      <c r="E467" s="265" t="s">
        <v>146</v>
      </c>
      <c r="F467" s="275"/>
      <c r="G467" s="275"/>
      <c r="H467" s="276"/>
      <c r="I467" s="265"/>
    </row>
    <row r="468" spans="1:9" ht="69.95" customHeight="1">
      <c r="A468" s="586"/>
      <c r="B468" s="588"/>
      <c r="C468" s="300" t="s">
        <v>397</v>
      </c>
      <c r="D468" s="272">
        <v>160</v>
      </c>
      <c r="E468" s="265" t="s">
        <v>146</v>
      </c>
      <c r="F468" s="275"/>
      <c r="G468" s="275"/>
      <c r="H468" s="276"/>
      <c r="I468" s="265"/>
    </row>
    <row r="469" spans="1:9" ht="90.95" customHeight="1">
      <c r="A469" s="552"/>
      <c r="B469" s="589"/>
      <c r="C469" s="300" t="s">
        <v>398</v>
      </c>
      <c r="D469" s="272">
        <v>120</v>
      </c>
      <c r="E469" s="265" t="s">
        <v>146</v>
      </c>
      <c r="F469" s="275"/>
      <c r="G469" s="275"/>
      <c r="H469" s="276"/>
      <c r="I469" s="265"/>
    </row>
    <row r="470" spans="1:9" ht="126.95" customHeight="1">
      <c r="A470" s="551">
        <v>8</v>
      </c>
      <c r="B470" s="588" t="s">
        <v>399</v>
      </c>
      <c r="C470" s="300" t="s">
        <v>400</v>
      </c>
      <c r="D470" s="272">
        <v>1</v>
      </c>
      <c r="E470" s="265" t="s">
        <v>46</v>
      </c>
      <c r="F470" s="275"/>
      <c r="G470" s="275"/>
      <c r="H470" s="276"/>
      <c r="I470" s="265"/>
    </row>
    <row r="471" spans="1:9" ht="126.95" customHeight="1">
      <c r="A471" s="552"/>
      <c r="B471" s="589"/>
      <c r="C471" s="300" t="s">
        <v>61</v>
      </c>
      <c r="D471" s="272">
        <v>1</v>
      </c>
      <c r="E471" s="265" t="s">
        <v>46</v>
      </c>
      <c r="F471" s="275"/>
      <c r="G471" s="275"/>
      <c r="H471" s="276"/>
      <c r="I471" s="265"/>
    </row>
    <row r="472" spans="1:9" ht="126.95" customHeight="1">
      <c r="A472" s="303">
        <v>9</v>
      </c>
      <c r="B472" s="353" t="s">
        <v>281</v>
      </c>
      <c r="C472" s="300" t="s">
        <v>282</v>
      </c>
      <c r="D472" s="272">
        <v>1</v>
      </c>
      <c r="E472" s="265" t="s">
        <v>382</v>
      </c>
      <c r="F472" s="275"/>
      <c r="G472" s="275"/>
      <c r="H472" s="276"/>
      <c r="I472" s="265"/>
    </row>
    <row r="473" spans="1:9" ht="126.95" customHeight="1">
      <c r="A473" s="551">
        <v>10</v>
      </c>
      <c r="B473" s="587" t="s">
        <v>277</v>
      </c>
      <c r="C473" s="300" t="s">
        <v>401</v>
      </c>
      <c r="D473" s="272">
        <v>1</v>
      </c>
      <c r="E473" s="265" t="s">
        <v>46</v>
      </c>
      <c r="F473" s="275"/>
      <c r="G473" s="275"/>
      <c r="H473" s="276"/>
      <c r="I473" s="265"/>
    </row>
    <row r="474" spans="1:9" ht="111.95" customHeight="1">
      <c r="A474" s="586"/>
      <c r="B474" s="588"/>
      <c r="C474" s="300" t="s">
        <v>278</v>
      </c>
      <c r="D474" s="272">
        <v>1</v>
      </c>
      <c r="E474" s="265" t="s">
        <v>382</v>
      </c>
      <c r="F474" s="275"/>
      <c r="G474" s="275"/>
      <c r="H474" s="276"/>
      <c r="I474" s="265"/>
    </row>
    <row r="475" spans="1:9" ht="102.95" customHeight="1">
      <c r="A475" s="586"/>
      <c r="B475" s="588"/>
      <c r="C475" s="300" t="s">
        <v>279</v>
      </c>
      <c r="D475" s="272">
        <v>20</v>
      </c>
      <c r="E475" s="265" t="s">
        <v>69</v>
      </c>
      <c r="F475" s="275"/>
      <c r="G475" s="275"/>
      <c r="H475" s="276"/>
      <c r="I475" s="265"/>
    </row>
    <row r="476" spans="1:9" ht="111" customHeight="1">
      <c r="A476" s="586"/>
      <c r="B476" s="588"/>
      <c r="C476" s="300" t="s">
        <v>402</v>
      </c>
      <c r="D476" s="272">
        <v>20</v>
      </c>
      <c r="E476" s="265" t="s">
        <v>69</v>
      </c>
      <c r="F476" s="275"/>
      <c r="G476" s="275"/>
      <c r="H476" s="276"/>
      <c r="I476" s="265"/>
    </row>
    <row r="477" spans="1:9" ht="90" customHeight="1">
      <c r="A477" s="586"/>
      <c r="B477" s="588"/>
      <c r="C477" s="357" t="s">
        <v>403</v>
      </c>
      <c r="D477" s="272">
        <v>20</v>
      </c>
      <c r="E477" s="265" t="s">
        <v>69</v>
      </c>
      <c r="F477" s="275"/>
      <c r="G477" s="275"/>
      <c r="H477" s="276"/>
      <c r="I477" s="265"/>
    </row>
    <row r="478" spans="1:9" ht="84.95" customHeight="1">
      <c r="A478" s="552"/>
      <c r="B478" s="589"/>
      <c r="C478" s="300" t="s">
        <v>404</v>
      </c>
      <c r="D478" s="272">
        <v>1</v>
      </c>
      <c r="E478" s="265" t="s">
        <v>73</v>
      </c>
      <c r="F478" s="275"/>
      <c r="G478" s="275"/>
      <c r="H478" s="276"/>
      <c r="I478" s="265"/>
    </row>
    <row r="479" spans="1:9" ht="24" customHeight="1">
      <c r="A479" s="547"/>
      <c r="B479" s="547"/>
      <c r="C479" s="547"/>
      <c r="D479" s="547"/>
      <c r="E479" s="547"/>
      <c r="F479" s="547"/>
      <c r="G479" s="304">
        <f>SUM(G455:G478)</f>
        <v>0</v>
      </c>
      <c r="H479" s="305">
        <f t="shared" ref="H479:H480" si="1">G479/70</f>
        <v>0</v>
      </c>
      <c r="I479" s="319"/>
    </row>
    <row r="480" spans="1:9" ht="27" customHeight="1">
      <c r="A480" s="559" t="s">
        <v>239</v>
      </c>
      <c r="B480" s="559"/>
      <c r="C480" s="559"/>
      <c r="D480" s="559"/>
      <c r="E480" s="559"/>
      <c r="F480" s="559"/>
      <c r="G480" s="306">
        <f>G479</f>
        <v>0</v>
      </c>
      <c r="H480" s="307">
        <f t="shared" si="1"/>
        <v>0</v>
      </c>
      <c r="I480" s="320"/>
    </row>
    <row r="481" spans="1:9" ht="15" customHeight="1">
      <c r="A481" s="440" t="s">
        <v>0</v>
      </c>
      <c r="B481" s="441"/>
      <c r="C481" s="442" t="s">
        <v>1</v>
      </c>
      <c r="D481" s="442"/>
      <c r="E481" s="442"/>
      <c r="F481" s="442"/>
      <c r="G481" s="441"/>
      <c r="H481" s="441"/>
      <c r="I481" s="709"/>
    </row>
    <row r="482" spans="1:9" ht="15" customHeight="1">
      <c r="A482" s="697" t="s">
        <v>2</v>
      </c>
      <c r="B482" s="698"/>
      <c r="C482" s="443" t="s">
        <v>3</v>
      </c>
      <c r="D482" s="443"/>
      <c r="E482" s="443"/>
      <c r="F482" s="443"/>
      <c r="G482" s="710"/>
      <c r="H482" s="710"/>
      <c r="I482" s="711"/>
    </row>
    <row r="483" spans="1:9" ht="48" customHeight="1">
      <c r="A483" s="699"/>
      <c r="B483" s="698"/>
      <c r="C483" s="444" t="s">
        <v>4</v>
      </c>
      <c r="D483" s="444"/>
      <c r="E483" s="444"/>
      <c r="F483" s="444"/>
      <c r="G483" s="712"/>
      <c r="H483" s="712"/>
      <c r="I483" s="713"/>
    </row>
    <row r="484" spans="1:9" ht="15" customHeight="1">
      <c r="A484" s="445" t="s">
        <v>5</v>
      </c>
      <c r="B484" s="446"/>
      <c r="C484" s="139" t="s">
        <v>405</v>
      </c>
      <c r="D484" s="467" t="s">
        <v>406</v>
      </c>
      <c r="E484" s="467"/>
      <c r="F484" s="467"/>
      <c r="G484" s="467"/>
      <c r="H484" s="467"/>
      <c r="I484" s="123" t="s">
        <v>8</v>
      </c>
    </row>
    <row r="485" spans="1:9" ht="15" customHeight="1">
      <c r="A485" s="448" t="s">
        <v>9</v>
      </c>
      <c r="B485" s="449"/>
      <c r="C485" s="140" t="s">
        <v>10</v>
      </c>
      <c r="D485" s="468" t="s">
        <v>11</v>
      </c>
      <c r="E485" s="468"/>
      <c r="F485" s="468"/>
      <c r="G485" s="468"/>
      <c r="H485" s="468"/>
      <c r="I485" s="124" t="s">
        <v>12</v>
      </c>
    </row>
    <row r="486" spans="1:9" ht="15" customHeight="1">
      <c r="A486" s="448" t="s">
        <v>13</v>
      </c>
      <c r="B486" s="449"/>
      <c r="C486" s="140" t="s">
        <v>407</v>
      </c>
      <c r="D486" s="468" t="s">
        <v>408</v>
      </c>
      <c r="E486" s="468"/>
      <c r="F486" s="468"/>
      <c r="G486" s="468"/>
      <c r="H486" s="468"/>
      <c r="I486" s="124" t="s">
        <v>16</v>
      </c>
    </row>
    <row r="487" spans="1:9" ht="15" customHeight="1">
      <c r="A487" s="448" t="s">
        <v>17</v>
      </c>
      <c r="B487" s="449"/>
      <c r="C487" s="140" t="s">
        <v>409</v>
      </c>
      <c r="D487" s="468" t="s">
        <v>409</v>
      </c>
      <c r="E487" s="468"/>
      <c r="F487" s="468"/>
      <c r="G487" s="468"/>
      <c r="H487" s="468"/>
      <c r="I487" s="124" t="s">
        <v>19</v>
      </c>
    </row>
    <row r="488" spans="1:9" ht="15" customHeight="1">
      <c r="A488" s="448" t="s">
        <v>20</v>
      </c>
      <c r="B488" s="449"/>
      <c r="C488" s="43" t="s">
        <v>21</v>
      </c>
      <c r="D488" s="492"/>
      <c r="E488" s="492"/>
      <c r="F488" s="492" t="s">
        <v>22</v>
      </c>
      <c r="G488" s="492"/>
      <c r="H488" s="180"/>
      <c r="I488" s="125" t="s">
        <v>23</v>
      </c>
    </row>
    <row r="489" spans="1:9" ht="47.1" customHeight="1">
      <c r="A489" s="47" t="s">
        <v>24</v>
      </c>
      <c r="B489" s="193" t="s">
        <v>25</v>
      </c>
      <c r="C489" s="47" t="s">
        <v>113</v>
      </c>
      <c r="D489" s="47" t="s">
        <v>27</v>
      </c>
      <c r="E489" s="47" t="s">
        <v>28</v>
      </c>
      <c r="F489" s="47" t="s">
        <v>29</v>
      </c>
      <c r="G489" s="47" t="s">
        <v>30</v>
      </c>
      <c r="H489" s="47" t="s">
        <v>31</v>
      </c>
      <c r="I489" s="47" t="s">
        <v>32</v>
      </c>
    </row>
    <row r="490" spans="1:9" ht="15" customHeight="1">
      <c r="A490" s="481" t="s">
        <v>259</v>
      </c>
      <c r="B490" s="482"/>
      <c r="C490" s="482"/>
      <c r="D490" s="482"/>
      <c r="E490" s="482"/>
      <c r="F490" s="482"/>
      <c r="G490" s="482"/>
      <c r="H490" s="482"/>
      <c r="I490" s="483"/>
    </row>
    <row r="491" spans="1:9" ht="53.1" customHeight="1">
      <c r="A491" s="184">
        <v>1</v>
      </c>
      <c r="B491" s="202" t="s">
        <v>123</v>
      </c>
      <c r="C491" s="358" t="s">
        <v>124</v>
      </c>
      <c r="D491" s="202">
        <v>3.5</v>
      </c>
      <c r="E491" s="202" t="s">
        <v>75</v>
      </c>
      <c r="F491" s="202"/>
      <c r="G491" s="184"/>
      <c r="H491" s="206"/>
      <c r="I491" s="184"/>
    </row>
    <row r="492" spans="1:9" ht="53.1" customHeight="1">
      <c r="A492" s="194">
        <v>2</v>
      </c>
      <c r="B492" s="203" t="s">
        <v>125</v>
      </c>
      <c r="C492" s="358" t="s">
        <v>126</v>
      </c>
      <c r="D492" s="202">
        <v>8.5</v>
      </c>
      <c r="E492" s="202" t="s">
        <v>75</v>
      </c>
      <c r="F492" s="202"/>
      <c r="G492" s="184"/>
      <c r="H492" s="206"/>
      <c r="I492" s="184"/>
    </row>
    <row r="493" spans="1:9" ht="53.1" customHeight="1">
      <c r="A493" s="184">
        <v>3</v>
      </c>
      <c r="B493" s="202" t="s">
        <v>127</v>
      </c>
      <c r="C493" s="359" t="s">
        <v>128</v>
      </c>
      <c r="D493" s="64">
        <f>19+4.8</f>
        <v>23.8</v>
      </c>
      <c r="E493" s="202" t="s">
        <v>75</v>
      </c>
      <c r="F493" s="202"/>
      <c r="G493" s="184"/>
      <c r="H493" s="206"/>
      <c r="I493" s="184"/>
    </row>
    <row r="494" spans="1:9" ht="53.1" customHeight="1">
      <c r="A494" s="660">
        <v>4</v>
      </c>
      <c r="B494" s="675" t="s">
        <v>129</v>
      </c>
      <c r="C494" s="359" t="s">
        <v>130</v>
      </c>
      <c r="D494" s="64">
        <v>6</v>
      </c>
      <c r="E494" s="202" t="s">
        <v>75</v>
      </c>
      <c r="F494" s="202"/>
      <c r="G494" s="184"/>
      <c r="H494" s="206"/>
      <c r="I494" s="184"/>
    </row>
    <row r="495" spans="1:9" ht="53.1" customHeight="1">
      <c r="A495" s="661"/>
      <c r="B495" s="664"/>
      <c r="C495" s="359" t="s">
        <v>131</v>
      </c>
      <c r="D495" s="64">
        <v>5</v>
      </c>
      <c r="E495" s="202" t="s">
        <v>75</v>
      </c>
      <c r="F495" s="202"/>
      <c r="G495" s="184"/>
      <c r="H495" s="206"/>
      <c r="I495" s="184"/>
    </row>
    <row r="496" spans="1:9" ht="53.1" customHeight="1">
      <c r="A496" s="660">
        <v>5</v>
      </c>
      <c r="B496" s="675" t="s">
        <v>132</v>
      </c>
      <c r="C496" s="359" t="s">
        <v>133</v>
      </c>
      <c r="D496" s="64">
        <f>115+28</f>
        <v>143</v>
      </c>
      <c r="E496" s="202" t="s">
        <v>69</v>
      </c>
      <c r="F496" s="202"/>
      <c r="G496" s="184"/>
      <c r="H496" s="206"/>
      <c r="I496" s="184"/>
    </row>
    <row r="497" spans="1:9" ht="53.1" customHeight="1">
      <c r="A497" s="662"/>
      <c r="B497" s="676"/>
      <c r="C497" s="359" t="s">
        <v>134</v>
      </c>
      <c r="D497" s="64">
        <f>115+28</f>
        <v>143</v>
      </c>
      <c r="E497" s="64" t="s">
        <v>69</v>
      </c>
      <c r="F497" s="64"/>
      <c r="G497" s="255"/>
      <c r="H497" s="206"/>
      <c r="I497" s="184"/>
    </row>
    <row r="498" spans="1:9" ht="53.1" customHeight="1">
      <c r="A498" s="663">
        <v>6</v>
      </c>
      <c r="B498" s="677" t="s">
        <v>135</v>
      </c>
      <c r="C498" s="358" t="s">
        <v>136</v>
      </c>
      <c r="D498" s="360">
        <v>6</v>
      </c>
      <c r="E498" s="360" t="s">
        <v>137</v>
      </c>
      <c r="F498" s="202"/>
      <c r="G498" s="184"/>
      <c r="H498" s="206"/>
      <c r="I498" s="184"/>
    </row>
    <row r="499" spans="1:9" ht="53.1" customHeight="1">
      <c r="A499" s="663"/>
      <c r="B499" s="678"/>
      <c r="C499" s="358" t="s">
        <v>138</v>
      </c>
      <c r="D499" s="360">
        <v>24</v>
      </c>
      <c r="E499" s="360" t="s">
        <v>137</v>
      </c>
      <c r="F499" s="202"/>
      <c r="G499" s="184"/>
      <c r="H499" s="206"/>
      <c r="I499" s="184"/>
    </row>
    <row r="500" spans="1:9" ht="53.1" customHeight="1">
      <c r="A500" s="196"/>
      <c r="B500" s="361" t="s">
        <v>139</v>
      </c>
      <c r="C500" s="362" t="s">
        <v>140</v>
      </c>
      <c r="D500" s="360" t="s">
        <v>141</v>
      </c>
      <c r="E500" s="360">
        <v>12</v>
      </c>
      <c r="F500" s="202"/>
      <c r="G500" s="184"/>
      <c r="H500" s="206"/>
      <c r="I500" s="184"/>
    </row>
    <row r="501" spans="1:9" ht="53.1" customHeight="1">
      <c r="A501" s="184"/>
      <c r="B501" s="64" t="s">
        <v>142</v>
      </c>
      <c r="C501" s="359" t="s">
        <v>143</v>
      </c>
      <c r="D501" s="360" t="s">
        <v>141</v>
      </c>
      <c r="E501" s="360">
        <v>12</v>
      </c>
      <c r="F501" s="202"/>
      <c r="G501" s="184"/>
      <c r="H501" s="206"/>
      <c r="I501" s="184"/>
    </row>
    <row r="502" spans="1:9" ht="53.1" customHeight="1">
      <c r="A502" s="661">
        <v>7</v>
      </c>
      <c r="B502" s="675" t="s">
        <v>144</v>
      </c>
      <c r="C502" s="358" t="s">
        <v>145</v>
      </c>
      <c r="D502" s="360">
        <v>39</v>
      </c>
      <c r="E502" s="360" t="s">
        <v>146</v>
      </c>
      <c r="F502" s="202"/>
      <c r="G502" s="184"/>
      <c r="H502" s="206"/>
      <c r="I502" s="184"/>
    </row>
    <row r="503" spans="1:9" ht="53.1" customHeight="1">
      <c r="A503" s="661"/>
      <c r="B503" s="664"/>
      <c r="C503" s="358" t="s">
        <v>147</v>
      </c>
      <c r="D503" s="360">
        <v>25.5</v>
      </c>
      <c r="E503" s="360" t="s">
        <v>146</v>
      </c>
      <c r="F503" s="202"/>
      <c r="G503" s="184"/>
      <c r="H503" s="206"/>
      <c r="I503" s="184"/>
    </row>
    <row r="504" spans="1:9" ht="53.1" customHeight="1">
      <c r="A504" s="662"/>
      <c r="B504" s="676"/>
      <c r="C504" s="358" t="s">
        <v>148</v>
      </c>
      <c r="D504" s="202">
        <v>4</v>
      </c>
      <c r="E504" s="360" t="s">
        <v>146</v>
      </c>
      <c r="F504" s="202"/>
      <c r="G504" s="184"/>
      <c r="H504" s="206"/>
      <c r="I504" s="185"/>
    </row>
    <row r="505" spans="1:9" ht="53.1" customHeight="1">
      <c r="A505" s="664">
        <v>8</v>
      </c>
      <c r="B505" s="664" t="s">
        <v>149</v>
      </c>
      <c r="C505" s="358" t="s">
        <v>150</v>
      </c>
      <c r="D505" s="363">
        <v>102</v>
      </c>
      <c r="E505" s="360" t="s">
        <v>146</v>
      </c>
      <c r="F505" s="360"/>
      <c r="G505" s="184"/>
      <c r="H505" s="206"/>
      <c r="I505" s="185"/>
    </row>
    <row r="506" spans="1:9" ht="53.1" customHeight="1">
      <c r="A506" s="664"/>
      <c r="B506" s="664"/>
      <c r="C506" s="364" t="s">
        <v>151</v>
      </c>
      <c r="D506" s="365">
        <v>24.5</v>
      </c>
      <c r="E506" s="202" t="s">
        <v>69</v>
      </c>
      <c r="F506" s="366"/>
      <c r="G506" s="184"/>
      <c r="H506" s="206"/>
      <c r="I506" s="186"/>
    </row>
    <row r="507" spans="1:9" ht="53.1" customHeight="1">
      <c r="A507" s="664"/>
      <c r="B507" s="664"/>
      <c r="C507" s="367" t="s">
        <v>152</v>
      </c>
      <c r="D507" s="360">
        <v>67</v>
      </c>
      <c r="E507" s="360" t="s">
        <v>69</v>
      </c>
      <c r="F507" s="202"/>
      <c r="G507" s="184"/>
      <c r="H507" s="206"/>
      <c r="I507" s="186"/>
    </row>
    <row r="508" spans="1:9" ht="53.1" customHeight="1">
      <c r="A508" s="664"/>
      <c r="B508" s="664"/>
      <c r="C508" s="368" t="s">
        <v>153</v>
      </c>
      <c r="D508" s="203">
        <v>78.7</v>
      </c>
      <c r="E508" s="203" t="s">
        <v>69</v>
      </c>
      <c r="F508" s="203"/>
      <c r="G508" s="184"/>
      <c r="H508" s="206"/>
      <c r="I508" s="185"/>
    </row>
    <row r="509" spans="1:9" ht="53.1" customHeight="1">
      <c r="A509" s="202">
        <v>9</v>
      </c>
      <c r="B509" s="202" t="s">
        <v>154</v>
      </c>
      <c r="C509" s="369" t="s">
        <v>155</v>
      </c>
      <c r="D509" s="203">
        <v>70.7</v>
      </c>
      <c r="E509" s="203" t="s">
        <v>69</v>
      </c>
      <c r="F509" s="202"/>
      <c r="G509" s="184"/>
      <c r="H509" s="206"/>
      <c r="I509" s="185"/>
    </row>
    <row r="510" spans="1:9" ht="53.1" customHeight="1">
      <c r="A510" s="202">
        <v>10</v>
      </c>
      <c r="B510" s="202" t="s">
        <v>156</v>
      </c>
      <c r="C510" s="369" t="s">
        <v>157</v>
      </c>
      <c r="D510" s="203">
        <v>1</v>
      </c>
      <c r="E510" s="203" t="s">
        <v>158</v>
      </c>
      <c r="F510" s="202"/>
      <c r="G510" s="184"/>
      <c r="H510" s="206"/>
      <c r="I510" s="185"/>
    </row>
    <row r="511" spans="1:9" ht="30.95" customHeight="1">
      <c r="A511" s="719" t="s">
        <v>50</v>
      </c>
      <c r="B511" s="720"/>
      <c r="C511" s="720"/>
      <c r="D511" s="720"/>
      <c r="E511" s="720"/>
      <c r="F511" s="721"/>
      <c r="G511" s="370">
        <f>SUM(G491:G510)</f>
        <v>0</v>
      </c>
      <c r="H511" s="371">
        <f>SUM(H491:H510)</f>
        <v>0</v>
      </c>
      <c r="I511" s="372"/>
    </row>
    <row r="512" spans="1:9" ht="27.95" customHeight="1">
      <c r="A512" s="440" t="s">
        <v>0</v>
      </c>
      <c r="B512" s="441"/>
      <c r="C512" s="590" t="s">
        <v>1</v>
      </c>
      <c r="D512" s="590"/>
      <c r="E512" s="590"/>
      <c r="F512" s="590"/>
      <c r="G512" s="441"/>
      <c r="H512" s="441"/>
      <c r="I512" s="709"/>
    </row>
    <row r="513" spans="1:9" ht="32.1" customHeight="1">
      <c r="A513" s="697" t="s">
        <v>2</v>
      </c>
      <c r="B513" s="698"/>
      <c r="C513" s="591" t="s">
        <v>3</v>
      </c>
      <c r="D513" s="591"/>
      <c r="E513" s="591"/>
      <c r="F513" s="591"/>
      <c r="G513" s="710"/>
      <c r="H513" s="710"/>
      <c r="I513" s="711"/>
    </row>
    <row r="514" spans="1:9" ht="39" customHeight="1">
      <c r="A514" s="699"/>
      <c r="B514" s="698"/>
      <c r="C514" s="592" t="s">
        <v>4</v>
      </c>
      <c r="D514" s="592"/>
      <c r="E514" s="592"/>
      <c r="F514" s="592"/>
      <c r="G514" s="712"/>
      <c r="H514" s="712"/>
      <c r="I514" s="713"/>
    </row>
    <row r="515" spans="1:9" ht="15" customHeight="1">
      <c r="A515" s="445" t="s">
        <v>5</v>
      </c>
      <c r="B515" s="446"/>
      <c r="C515" s="139" t="s">
        <v>410</v>
      </c>
      <c r="D515" s="467" t="s">
        <v>411</v>
      </c>
      <c r="E515" s="467"/>
      <c r="F515" s="467"/>
      <c r="G515" s="467"/>
      <c r="H515" s="467"/>
      <c r="I515" s="123" t="s">
        <v>8</v>
      </c>
    </row>
    <row r="516" spans="1:9" ht="15" customHeight="1">
      <c r="A516" s="448" t="s">
        <v>9</v>
      </c>
      <c r="B516" s="449"/>
      <c r="C516" s="140" t="s">
        <v>10</v>
      </c>
      <c r="D516" s="468" t="s">
        <v>11</v>
      </c>
      <c r="E516" s="468"/>
      <c r="F516" s="468"/>
      <c r="G516" s="468"/>
      <c r="H516" s="468"/>
      <c r="I516" s="124" t="s">
        <v>12</v>
      </c>
    </row>
    <row r="517" spans="1:9" ht="15" customHeight="1">
      <c r="A517" s="448" t="s">
        <v>13</v>
      </c>
      <c r="B517" s="449"/>
      <c r="C517" s="140" t="s">
        <v>412</v>
      </c>
      <c r="D517" s="468" t="s">
        <v>413</v>
      </c>
      <c r="E517" s="468"/>
      <c r="F517" s="468"/>
      <c r="G517" s="468"/>
      <c r="H517" s="468"/>
      <c r="I517" s="124" t="s">
        <v>16</v>
      </c>
    </row>
    <row r="518" spans="1:9" ht="15" customHeight="1">
      <c r="A518" s="448" t="s">
        <v>17</v>
      </c>
      <c r="B518" s="449"/>
      <c r="C518" s="140" t="s">
        <v>409</v>
      </c>
      <c r="D518" s="468"/>
      <c r="E518" s="468"/>
      <c r="F518" s="468"/>
      <c r="G518" s="468"/>
      <c r="H518" s="468"/>
      <c r="I518" s="124" t="s">
        <v>19</v>
      </c>
    </row>
    <row r="519" spans="1:9" ht="15" customHeight="1">
      <c r="A519" s="448" t="s">
        <v>20</v>
      </c>
      <c r="B519" s="449"/>
      <c r="C519" s="43" t="s">
        <v>21</v>
      </c>
      <c r="D519" s="492"/>
      <c r="E519" s="492"/>
      <c r="F519" s="492" t="s">
        <v>22</v>
      </c>
      <c r="G519" s="492"/>
      <c r="H519" s="180"/>
      <c r="I519" s="125" t="s">
        <v>23</v>
      </c>
    </row>
    <row r="520" spans="1:9" ht="15" customHeight="1">
      <c r="A520" s="47" t="s">
        <v>24</v>
      </c>
      <c r="B520" s="193" t="s">
        <v>25</v>
      </c>
      <c r="C520" s="47" t="s">
        <v>113</v>
      </c>
      <c r="D520" s="47" t="s">
        <v>27</v>
      </c>
      <c r="E520" s="47" t="s">
        <v>28</v>
      </c>
      <c r="F520" s="47" t="s">
        <v>29</v>
      </c>
      <c r="G520" s="47" t="s">
        <v>30</v>
      </c>
      <c r="H520" s="47" t="s">
        <v>31</v>
      </c>
      <c r="I520" s="47" t="s">
        <v>32</v>
      </c>
    </row>
    <row r="521" spans="1:9" ht="141" customHeight="1">
      <c r="A521" s="146">
        <v>1</v>
      </c>
      <c r="B521" s="133" t="s">
        <v>414</v>
      </c>
      <c r="C521" s="133" t="s">
        <v>415</v>
      </c>
      <c r="D521" s="150">
        <v>240</v>
      </c>
      <c r="E521" s="150" t="s">
        <v>40</v>
      </c>
      <c r="F521" s="151"/>
      <c r="G521" s="151"/>
      <c r="H521" s="323"/>
      <c r="I521" s="146"/>
    </row>
    <row r="522" spans="1:9" ht="141" customHeight="1">
      <c r="A522" s="182">
        <v>2</v>
      </c>
      <c r="B522" s="373" t="s">
        <v>416</v>
      </c>
      <c r="C522" s="134" t="s">
        <v>417</v>
      </c>
      <c r="D522" s="374">
        <v>7</v>
      </c>
      <c r="E522" s="374" t="s">
        <v>306</v>
      </c>
      <c r="F522" s="310"/>
      <c r="G522" s="310"/>
      <c r="H522" s="312"/>
      <c r="I522" s="182"/>
    </row>
    <row r="523" spans="1:9" ht="23.1" customHeight="1">
      <c r="A523" s="593" t="s">
        <v>418</v>
      </c>
      <c r="B523" s="594"/>
      <c r="C523" s="594"/>
      <c r="D523" s="594"/>
      <c r="E523" s="594"/>
      <c r="F523" s="595"/>
      <c r="G523" s="376">
        <f>SUM(G521:G522)</f>
        <v>0</v>
      </c>
      <c r="H523" s="377">
        <f>SUM(H521:H522)</f>
        <v>0</v>
      </c>
      <c r="I523" s="183"/>
    </row>
    <row r="524" spans="1:9" ht="3" customHeight="1">
      <c r="A524" s="378"/>
      <c r="B524" s="378"/>
      <c r="C524" s="378"/>
      <c r="D524" s="378"/>
      <c r="E524" s="378"/>
      <c r="F524" s="378"/>
      <c r="G524" s="378"/>
      <c r="H524" s="378"/>
      <c r="I524" s="378"/>
    </row>
    <row r="525" spans="1:9" ht="24" customHeight="1">
      <c r="A525" s="596" t="s">
        <v>419</v>
      </c>
      <c r="B525" s="597"/>
      <c r="C525" s="597"/>
      <c r="D525" s="597"/>
      <c r="E525" s="597"/>
      <c r="F525" s="597"/>
      <c r="G525" s="597"/>
      <c r="H525" s="597"/>
      <c r="I525" s="598"/>
    </row>
    <row r="526" spans="1:9" ht="57" customHeight="1">
      <c r="A526" s="196">
        <v>3</v>
      </c>
      <c r="B526" s="379" t="s">
        <v>123</v>
      </c>
      <c r="C526" s="380" t="s">
        <v>192</v>
      </c>
      <c r="D526" s="220">
        <f>38.91+20</f>
        <v>58.91</v>
      </c>
      <c r="E526" s="220" t="s">
        <v>75</v>
      </c>
      <c r="F526" s="220"/>
      <c r="G526" s="198"/>
      <c r="H526" s="381"/>
      <c r="I526" s="198"/>
    </row>
    <row r="527" spans="1:9" ht="59.1" customHeight="1">
      <c r="A527" s="194">
        <v>4</v>
      </c>
      <c r="B527" s="260" t="s">
        <v>193</v>
      </c>
      <c r="C527" s="261" t="s">
        <v>194</v>
      </c>
      <c r="D527" s="89">
        <v>6.04</v>
      </c>
      <c r="E527" s="89" t="s">
        <v>75</v>
      </c>
      <c r="F527" s="89"/>
      <c r="G527" s="184"/>
      <c r="H527" s="195"/>
      <c r="I527" s="184"/>
    </row>
    <row r="528" spans="1:9" ht="60.95" customHeight="1">
      <c r="A528" s="194">
        <v>5</v>
      </c>
      <c r="B528" s="261" t="s">
        <v>195</v>
      </c>
      <c r="C528" s="261" t="s">
        <v>196</v>
      </c>
      <c r="D528" s="89">
        <v>33.628</v>
      </c>
      <c r="E528" s="89" t="s">
        <v>75</v>
      </c>
      <c r="F528" s="89"/>
      <c r="G528" s="184"/>
      <c r="H528" s="206"/>
      <c r="I528" s="184"/>
    </row>
    <row r="529" spans="1:9" ht="51.95" customHeight="1">
      <c r="A529" s="184">
        <v>6</v>
      </c>
      <c r="B529" s="261" t="s">
        <v>127</v>
      </c>
      <c r="C529" s="261" t="s">
        <v>197</v>
      </c>
      <c r="D529" s="89">
        <v>17.303999999999998</v>
      </c>
      <c r="E529" s="89" t="s">
        <v>75</v>
      </c>
      <c r="F529" s="89"/>
      <c r="G529" s="184"/>
      <c r="H529" s="195"/>
      <c r="I529" s="184"/>
    </row>
    <row r="530" spans="1:9" ht="54.95" customHeight="1">
      <c r="A530" s="660">
        <v>7</v>
      </c>
      <c r="B530" s="679" t="s">
        <v>198</v>
      </c>
      <c r="C530" s="261" t="s">
        <v>199</v>
      </c>
      <c r="D530" s="89">
        <v>2.52</v>
      </c>
      <c r="E530" s="89" t="s">
        <v>75</v>
      </c>
      <c r="F530" s="89"/>
      <c r="G530" s="184"/>
      <c r="H530" s="195"/>
      <c r="I530" s="184"/>
    </row>
    <row r="531" spans="1:9" ht="54.95" customHeight="1">
      <c r="A531" s="661"/>
      <c r="B531" s="680"/>
      <c r="C531" s="260" t="s">
        <v>200</v>
      </c>
      <c r="D531" s="75">
        <v>1.95</v>
      </c>
      <c r="E531" s="75" t="s">
        <v>75</v>
      </c>
      <c r="F531" s="75"/>
      <c r="G531" s="194"/>
      <c r="H531" s="195"/>
      <c r="I531" s="184"/>
    </row>
    <row r="532" spans="1:9" ht="72.95" customHeight="1">
      <c r="A532" s="184">
        <v>8</v>
      </c>
      <c r="B532" s="261" t="s">
        <v>201</v>
      </c>
      <c r="C532" s="261" t="s">
        <v>202</v>
      </c>
      <c r="D532" s="89">
        <v>12.201000000000001</v>
      </c>
      <c r="E532" s="75" t="s">
        <v>75</v>
      </c>
      <c r="F532" s="89"/>
      <c r="G532" s="184"/>
      <c r="H532" s="195"/>
      <c r="I532" s="184"/>
    </row>
    <row r="533" spans="1:9" ht="60" customHeight="1">
      <c r="A533" s="184">
        <v>9</v>
      </c>
      <c r="B533" s="261" t="s">
        <v>203</v>
      </c>
      <c r="C533" s="261" t="s">
        <v>204</v>
      </c>
      <c r="D533" s="89">
        <v>124.5</v>
      </c>
      <c r="E533" s="89" t="s">
        <v>69</v>
      </c>
      <c r="F533" s="89"/>
      <c r="G533" s="184"/>
      <c r="H533" s="195"/>
      <c r="I533" s="184"/>
    </row>
    <row r="534" spans="1:9" ht="45.95" customHeight="1">
      <c r="A534" s="184">
        <v>10</v>
      </c>
      <c r="B534" s="261" t="s">
        <v>205</v>
      </c>
      <c r="C534" s="261" t="s">
        <v>206</v>
      </c>
      <c r="D534" s="89">
        <v>118.8</v>
      </c>
      <c r="E534" s="89" t="s">
        <v>69</v>
      </c>
      <c r="F534" s="89"/>
      <c r="G534" s="184"/>
      <c r="H534" s="206"/>
      <c r="I534" s="184"/>
    </row>
    <row r="535" spans="1:9" ht="60.95" customHeight="1">
      <c r="A535" s="184">
        <v>11</v>
      </c>
      <c r="B535" s="261" t="s">
        <v>207</v>
      </c>
      <c r="C535" s="261" t="s">
        <v>208</v>
      </c>
      <c r="D535" s="75">
        <v>7.7</v>
      </c>
      <c r="E535" s="89" t="s">
        <v>69</v>
      </c>
      <c r="F535" s="89"/>
      <c r="G535" s="194"/>
      <c r="H535" s="195"/>
      <c r="I535" s="184"/>
    </row>
    <row r="536" spans="1:9" ht="57" customHeight="1">
      <c r="A536" s="202">
        <v>12</v>
      </c>
      <c r="B536" s="261" t="s">
        <v>209</v>
      </c>
      <c r="C536" s="261" t="s">
        <v>210</v>
      </c>
      <c r="D536" s="75">
        <v>2.7</v>
      </c>
      <c r="E536" s="75" t="s">
        <v>211</v>
      </c>
      <c r="F536" s="89"/>
      <c r="G536" s="194"/>
      <c r="H536" s="195"/>
      <c r="I536" s="185"/>
    </row>
    <row r="537" spans="1:9" ht="54" customHeight="1">
      <c r="A537" s="202">
        <v>13</v>
      </c>
      <c r="B537" s="261" t="s">
        <v>212</v>
      </c>
      <c r="C537" s="261" t="s">
        <v>213</v>
      </c>
      <c r="D537" s="89">
        <v>12</v>
      </c>
      <c r="E537" s="75" t="s">
        <v>211</v>
      </c>
      <c r="F537" s="89"/>
      <c r="G537" s="184"/>
      <c r="H537" s="195"/>
      <c r="I537" s="185"/>
    </row>
    <row r="538" spans="1:9" ht="48" customHeight="1">
      <c r="A538" s="203">
        <v>14</v>
      </c>
      <c r="B538" s="260" t="s">
        <v>214</v>
      </c>
      <c r="C538" s="260" t="s">
        <v>215</v>
      </c>
      <c r="D538" s="75">
        <v>26.1</v>
      </c>
      <c r="E538" s="75" t="s">
        <v>69</v>
      </c>
      <c r="F538" s="75"/>
      <c r="G538" s="194"/>
      <c r="H538" s="195"/>
      <c r="I538" s="186"/>
    </row>
    <row r="539" spans="1:9" ht="20.100000000000001" customHeight="1">
      <c r="A539" s="599" t="s">
        <v>420</v>
      </c>
      <c r="B539" s="600"/>
      <c r="C539" s="601"/>
      <c r="D539" s="375"/>
      <c r="E539" s="375"/>
      <c r="F539" s="375"/>
      <c r="G539" s="382">
        <f>SUM(G526:G538)</f>
        <v>0</v>
      </c>
      <c r="H539" s="383">
        <f>SUM(H526:H538)</f>
        <v>0</v>
      </c>
      <c r="I539" s="397"/>
    </row>
    <row r="540" spans="1:9" ht="30.95" customHeight="1">
      <c r="A540" s="602" t="s">
        <v>421</v>
      </c>
      <c r="B540" s="603"/>
      <c r="C540" s="604"/>
      <c r="D540" s="384"/>
      <c r="E540" s="385"/>
      <c r="F540" s="385"/>
      <c r="G540" s="386">
        <f>G539+G523</f>
        <v>0</v>
      </c>
      <c r="H540" s="387">
        <f>H539+H523</f>
        <v>0</v>
      </c>
      <c r="I540" s="398"/>
    </row>
    <row r="541" spans="1:9" ht="29.1" customHeight="1">
      <c r="A541" s="440" t="s">
        <v>0</v>
      </c>
      <c r="B541" s="441"/>
      <c r="C541" s="489" t="s">
        <v>1</v>
      </c>
      <c r="D541" s="489"/>
      <c r="E541" s="489"/>
      <c r="F541" s="489"/>
      <c r="G541" s="441"/>
      <c r="H541" s="441"/>
      <c r="I541" s="709"/>
    </row>
    <row r="542" spans="1:9" ht="15" customHeight="1">
      <c r="A542" s="697" t="s">
        <v>2</v>
      </c>
      <c r="B542" s="698"/>
      <c r="C542" s="443" t="s">
        <v>3</v>
      </c>
      <c r="D542" s="443"/>
      <c r="E542" s="443"/>
      <c r="F542" s="443"/>
      <c r="G542" s="710"/>
      <c r="H542" s="710"/>
      <c r="I542" s="711"/>
    </row>
    <row r="543" spans="1:9" ht="30" customHeight="1">
      <c r="A543" s="699"/>
      <c r="B543" s="698"/>
      <c r="C543" s="444" t="s">
        <v>4</v>
      </c>
      <c r="D543" s="444"/>
      <c r="E543" s="444"/>
      <c r="F543" s="444"/>
      <c r="G543" s="710"/>
      <c r="H543" s="710"/>
      <c r="I543" s="711"/>
    </row>
    <row r="544" spans="1:9" ht="15" customHeight="1">
      <c r="A544" s="445" t="s">
        <v>5</v>
      </c>
      <c r="B544" s="446"/>
      <c r="C544" s="139" t="s">
        <v>422</v>
      </c>
      <c r="D544" s="468" t="s">
        <v>423</v>
      </c>
      <c r="E544" s="468"/>
      <c r="F544" s="468"/>
      <c r="G544" s="468"/>
      <c r="H544" s="468"/>
      <c r="I544" s="124" t="s">
        <v>8</v>
      </c>
    </row>
    <row r="545" spans="1:9" ht="15" customHeight="1">
      <c r="A545" s="448" t="s">
        <v>9</v>
      </c>
      <c r="B545" s="449"/>
      <c r="C545" s="140" t="s">
        <v>10</v>
      </c>
      <c r="D545" s="468" t="s">
        <v>11</v>
      </c>
      <c r="E545" s="468"/>
      <c r="F545" s="468"/>
      <c r="G545" s="468"/>
      <c r="H545" s="468"/>
      <c r="I545" s="124" t="s">
        <v>12</v>
      </c>
    </row>
    <row r="546" spans="1:9" ht="15" customHeight="1">
      <c r="A546" s="448" t="s">
        <v>13</v>
      </c>
      <c r="B546" s="449"/>
      <c r="C546" s="140" t="s">
        <v>412</v>
      </c>
      <c r="D546" s="468" t="s">
        <v>413</v>
      </c>
      <c r="E546" s="468"/>
      <c r="F546" s="468"/>
      <c r="G546" s="468"/>
      <c r="H546" s="468"/>
      <c r="I546" s="124" t="s">
        <v>16</v>
      </c>
    </row>
    <row r="547" spans="1:9" ht="15" customHeight="1">
      <c r="A547" s="448" t="s">
        <v>17</v>
      </c>
      <c r="B547" s="449"/>
      <c r="C547" s="140" t="s">
        <v>409</v>
      </c>
      <c r="D547" s="468" t="s">
        <v>409</v>
      </c>
      <c r="E547" s="468"/>
      <c r="F547" s="468"/>
      <c r="G547" s="468"/>
      <c r="H547" s="468"/>
      <c r="I547" s="124" t="s">
        <v>19</v>
      </c>
    </row>
    <row r="548" spans="1:9" ht="15" customHeight="1">
      <c r="A548" s="448" t="s">
        <v>20</v>
      </c>
      <c r="B548" s="449"/>
      <c r="C548" s="43" t="s">
        <v>21</v>
      </c>
      <c r="D548" s="492"/>
      <c r="E548" s="492"/>
      <c r="F548" s="492" t="s">
        <v>22</v>
      </c>
      <c r="G548" s="492"/>
      <c r="H548" s="180"/>
      <c r="I548" s="125" t="s">
        <v>23</v>
      </c>
    </row>
    <row r="549" spans="1:9" ht="48.95" customHeight="1">
      <c r="A549" s="388" t="s">
        <v>24</v>
      </c>
      <c r="B549" s="193" t="s">
        <v>25</v>
      </c>
      <c r="C549" s="47" t="s">
        <v>113</v>
      </c>
      <c r="D549" s="47" t="s">
        <v>27</v>
      </c>
      <c r="E549" s="47" t="s">
        <v>28</v>
      </c>
      <c r="F549" s="47" t="s">
        <v>29</v>
      </c>
      <c r="G549" s="47" t="s">
        <v>30</v>
      </c>
      <c r="H549" s="47" t="s">
        <v>31</v>
      </c>
      <c r="I549" s="399" t="s">
        <v>32</v>
      </c>
    </row>
    <row r="550" spans="1:9" ht="98.1" customHeight="1">
      <c r="A550" s="389">
        <v>1</v>
      </c>
      <c r="B550" s="207" t="s">
        <v>424</v>
      </c>
      <c r="C550" s="207" t="s">
        <v>114</v>
      </c>
      <c r="D550" s="150">
        <v>6</v>
      </c>
      <c r="E550" s="150" t="s">
        <v>425</v>
      </c>
      <c r="F550" s="151"/>
      <c r="G550" s="151"/>
      <c r="H550" s="323"/>
      <c r="I550" s="400"/>
    </row>
    <row r="551" spans="1:9" ht="98.1" customHeight="1">
      <c r="A551" s="389">
        <v>2</v>
      </c>
      <c r="B551" s="207" t="s">
        <v>426</v>
      </c>
      <c r="C551" s="207" t="s">
        <v>427</v>
      </c>
      <c r="D551" s="150">
        <v>200</v>
      </c>
      <c r="E551" s="150" t="s">
        <v>40</v>
      </c>
      <c r="F551" s="151"/>
      <c r="G551" s="151"/>
      <c r="H551" s="323"/>
      <c r="I551" s="401"/>
    </row>
    <row r="552" spans="1:9" ht="98.1" customHeight="1">
      <c r="A552" s="389">
        <v>3</v>
      </c>
      <c r="B552" s="207" t="s">
        <v>428</v>
      </c>
      <c r="C552" s="207" t="s">
        <v>429</v>
      </c>
      <c r="D552" s="150">
        <v>5</v>
      </c>
      <c r="E552" s="150" t="s">
        <v>430</v>
      </c>
      <c r="F552" s="151"/>
      <c r="G552" s="151"/>
      <c r="H552" s="323"/>
      <c r="I552" s="401"/>
    </row>
    <row r="553" spans="1:9" ht="98.1" customHeight="1">
      <c r="A553" s="608">
        <v>4</v>
      </c>
      <c r="B553" s="609" t="s">
        <v>431</v>
      </c>
      <c r="C553" s="207" t="s">
        <v>415</v>
      </c>
      <c r="D553" s="150">
        <v>1073</v>
      </c>
      <c r="E553" s="150" t="s">
        <v>40</v>
      </c>
      <c r="F553" s="151"/>
      <c r="G553" s="151"/>
      <c r="H553" s="323"/>
      <c r="I553" s="401"/>
    </row>
    <row r="554" spans="1:9" ht="98.1" customHeight="1">
      <c r="A554" s="608"/>
      <c r="B554" s="609"/>
      <c r="C554" s="207" t="s">
        <v>432</v>
      </c>
      <c r="D554" s="150">
        <v>410</v>
      </c>
      <c r="E554" s="150" t="s">
        <v>40</v>
      </c>
      <c r="F554" s="151"/>
      <c r="G554" s="151"/>
      <c r="H554" s="323"/>
      <c r="I554" s="401"/>
    </row>
    <row r="555" spans="1:9" ht="98.1" customHeight="1">
      <c r="A555" s="608">
        <v>5</v>
      </c>
      <c r="B555" s="610" t="s">
        <v>433</v>
      </c>
      <c r="C555" s="207" t="s">
        <v>434</v>
      </c>
      <c r="D555" s="150">
        <v>42</v>
      </c>
      <c r="E555" s="150" t="s">
        <v>425</v>
      </c>
      <c r="F555" s="151"/>
      <c r="G555" s="151"/>
      <c r="H555" s="323"/>
      <c r="I555" s="401"/>
    </row>
    <row r="556" spans="1:9" ht="98.1" customHeight="1">
      <c r="A556" s="608"/>
      <c r="B556" s="610"/>
      <c r="C556" s="207" t="s">
        <v>435</v>
      </c>
      <c r="D556" s="150">
        <v>12</v>
      </c>
      <c r="E556" s="150" t="s">
        <v>306</v>
      </c>
      <c r="F556" s="151"/>
      <c r="G556" s="151"/>
      <c r="H556" s="323"/>
      <c r="I556" s="401"/>
    </row>
    <row r="557" spans="1:9" ht="98.1" customHeight="1">
      <c r="A557" s="608"/>
      <c r="B557" s="610"/>
      <c r="C557" s="207" t="s">
        <v>140</v>
      </c>
      <c r="D557" s="150">
        <v>85</v>
      </c>
      <c r="E557" s="150" t="s">
        <v>40</v>
      </c>
      <c r="F557" s="151"/>
      <c r="G557" s="151"/>
      <c r="H557" s="323"/>
      <c r="I557" s="401" t="s">
        <v>301</v>
      </c>
    </row>
    <row r="558" spans="1:9" ht="98.1" customHeight="1">
      <c r="A558" s="608"/>
      <c r="B558" s="610"/>
      <c r="C558" s="207" t="s">
        <v>436</v>
      </c>
      <c r="D558" s="150">
        <v>54</v>
      </c>
      <c r="E558" s="150" t="s">
        <v>306</v>
      </c>
      <c r="F558" s="151"/>
      <c r="G558" s="151"/>
      <c r="H558" s="323"/>
      <c r="I558" s="402"/>
    </row>
    <row r="559" spans="1:9" ht="98.1" customHeight="1">
      <c r="A559" s="608"/>
      <c r="B559" s="610"/>
      <c r="C559" s="207" t="s">
        <v>437</v>
      </c>
      <c r="D559" s="150">
        <v>100</v>
      </c>
      <c r="E559" s="150" t="s">
        <v>40</v>
      </c>
      <c r="F559" s="151"/>
      <c r="G559" s="151"/>
      <c r="H559" s="323"/>
      <c r="I559" s="402"/>
    </row>
    <row r="560" spans="1:9" ht="98.1" customHeight="1">
      <c r="A560" s="389">
        <v>6</v>
      </c>
      <c r="B560" s="390" t="s">
        <v>438</v>
      </c>
      <c r="C560" s="207" t="s">
        <v>439</v>
      </c>
      <c r="D560" s="150">
        <v>600</v>
      </c>
      <c r="E560" s="150" t="s">
        <v>141</v>
      </c>
      <c r="F560" s="151"/>
      <c r="G560" s="151"/>
      <c r="H560" s="323"/>
      <c r="I560" s="402"/>
    </row>
    <row r="561" spans="1:9" ht="98.1" customHeight="1">
      <c r="A561" s="391">
        <v>7</v>
      </c>
      <c r="B561" s="392" t="s">
        <v>440</v>
      </c>
      <c r="C561" s="393" t="s">
        <v>441</v>
      </c>
      <c r="D561" s="374">
        <v>30</v>
      </c>
      <c r="E561" s="374" t="s">
        <v>56</v>
      </c>
      <c r="F561" s="310"/>
      <c r="G561" s="310"/>
      <c r="H561" s="312"/>
      <c r="I561" s="403"/>
    </row>
    <row r="562" spans="1:9" ht="21.95" customHeight="1">
      <c r="A562" s="605" t="s">
        <v>442</v>
      </c>
      <c r="B562" s="606"/>
      <c r="C562" s="606"/>
      <c r="D562" s="606"/>
      <c r="E562" s="606"/>
      <c r="F562" s="607"/>
      <c r="G562" s="394">
        <f>SUM(G550:G561)</f>
        <v>0</v>
      </c>
      <c r="H562" s="395">
        <f>SUM(H550:H561)</f>
        <v>0</v>
      </c>
      <c r="I562" s="404"/>
    </row>
    <row r="563" spans="1:9" ht="24" customHeight="1">
      <c r="A563" s="440" t="s">
        <v>0</v>
      </c>
      <c r="B563" s="441"/>
      <c r="C563" s="501"/>
      <c r="D563" s="501"/>
      <c r="E563" s="501"/>
      <c r="F563" s="501"/>
      <c r="G563" s="441"/>
      <c r="H563" s="441"/>
      <c r="I563" s="709"/>
    </row>
    <row r="564" spans="1:9" ht="24.95" customHeight="1">
      <c r="A564" s="697" t="s">
        <v>2</v>
      </c>
      <c r="B564" s="698"/>
      <c r="C564" s="490" t="s">
        <v>443</v>
      </c>
      <c r="D564" s="490"/>
      <c r="E564" s="490"/>
      <c r="F564" s="490"/>
      <c r="G564" s="710"/>
      <c r="H564" s="710"/>
      <c r="I564" s="711"/>
    </row>
    <row r="565" spans="1:9" ht="33" customHeight="1">
      <c r="A565" s="699"/>
      <c r="B565" s="698"/>
      <c r="C565" s="491" t="s">
        <v>167</v>
      </c>
      <c r="D565" s="491"/>
      <c r="E565" s="491"/>
      <c r="F565" s="491"/>
      <c r="G565" s="710"/>
      <c r="H565" s="710"/>
      <c r="I565" s="711"/>
    </row>
    <row r="566" spans="1:9" ht="15" customHeight="1">
      <c r="A566" s="445" t="s">
        <v>5</v>
      </c>
      <c r="B566" s="446"/>
      <c r="C566" s="139" t="s">
        <v>444</v>
      </c>
      <c r="D566" s="467" t="s">
        <v>445</v>
      </c>
      <c r="E566" s="467"/>
      <c r="F566" s="467"/>
      <c r="G566" s="467"/>
      <c r="H566" s="467"/>
      <c r="I566" s="123" t="s">
        <v>8</v>
      </c>
    </row>
    <row r="567" spans="1:9" ht="15" customHeight="1">
      <c r="A567" s="448" t="s">
        <v>9</v>
      </c>
      <c r="B567" s="449"/>
      <c r="C567" s="140" t="s">
        <v>10</v>
      </c>
      <c r="D567" s="468" t="s">
        <v>11</v>
      </c>
      <c r="E567" s="468"/>
      <c r="F567" s="468"/>
      <c r="G567" s="468"/>
      <c r="H567" s="468"/>
      <c r="I567" s="124" t="s">
        <v>12</v>
      </c>
    </row>
    <row r="568" spans="1:9" ht="15" customHeight="1">
      <c r="A568" s="448" t="s">
        <v>13</v>
      </c>
      <c r="B568" s="449"/>
      <c r="C568" s="140" t="s">
        <v>407</v>
      </c>
      <c r="D568" s="468" t="s">
        <v>413</v>
      </c>
      <c r="E568" s="468"/>
      <c r="F568" s="468"/>
      <c r="G568" s="468"/>
      <c r="H568" s="468"/>
      <c r="I568" s="124" t="s">
        <v>16</v>
      </c>
    </row>
    <row r="569" spans="1:9" ht="15" customHeight="1">
      <c r="A569" s="448" t="s">
        <v>17</v>
      </c>
      <c r="B569" s="449"/>
      <c r="C569" s="140" t="s">
        <v>409</v>
      </c>
      <c r="D569" s="468" t="s">
        <v>409</v>
      </c>
      <c r="E569" s="468"/>
      <c r="F569" s="468"/>
      <c r="G569" s="468"/>
      <c r="H569" s="468"/>
      <c r="I569" s="124" t="s">
        <v>19</v>
      </c>
    </row>
    <row r="570" spans="1:9" ht="15" customHeight="1">
      <c r="A570" s="396" t="s">
        <v>20</v>
      </c>
      <c r="B570" s="347"/>
      <c r="C570" s="43"/>
      <c r="D570" s="492"/>
      <c r="E570" s="492"/>
      <c r="F570" s="492" t="s">
        <v>22</v>
      </c>
      <c r="G570" s="492"/>
      <c r="H570" s="180"/>
      <c r="I570" s="125" t="s">
        <v>23</v>
      </c>
    </row>
    <row r="571" spans="1:9" ht="56.1" customHeight="1">
      <c r="A571" s="47" t="s">
        <v>24</v>
      </c>
      <c r="B571" s="193" t="s">
        <v>25</v>
      </c>
      <c r="C571" s="47" t="s">
        <v>113</v>
      </c>
      <c r="D571" s="47" t="s">
        <v>27</v>
      </c>
      <c r="E571" s="47" t="s">
        <v>28</v>
      </c>
      <c r="F571" s="47" t="s">
        <v>29</v>
      </c>
      <c r="G571" s="47" t="s">
        <v>30</v>
      </c>
      <c r="H571" s="47" t="s">
        <v>31</v>
      </c>
      <c r="I571" s="47" t="s">
        <v>32</v>
      </c>
    </row>
    <row r="572" spans="1:9" ht="101.1" customHeight="1">
      <c r="A572" s="146">
        <v>1</v>
      </c>
      <c r="B572" s="157" t="s">
        <v>424</v>
      </c>
      <c r="C572" s="157" t="s">
        <v>446</v>
      </c>
      <c r="D572" s="151">
        <v>17.28</v>
      </c>
      <c r="E572" s="151" t="s">
        <v>141</v>
      </c>
      <c r="F572" s="151"/>
      <c r="G572" s="151"/>
      <c r="H572" s="323"/>
      <c r="I572" s="126"/>
    </row>
    <row r="573" spans="1:9" ht="101.1" customHeight="1">
      <c r="A573" s="146">
        <v>2</v>
      </c>
      <c r="B573" s="157" t="s">
        <v>115</v>
      </c>
      <c r="C573" s="157" t="s">
        <v>447</v>
      </c>
      <c r="D573" s="151">
        <v>46.2</v>
      </c>
      <c r="E573" s="151" t="s">
        <v>40</v>
      </c>
      <c r="F573" s="151"/>
      <c r="G573" s="151"/>
      <c r="H573" s="323"/>
      <c r="I573" s="146"/>
    </row>
    <row r="574" spans="1:9" ht="101.1" customHeight="1">
      <c r="A574" s="617">
        <v>3</v>
      </c>
      <c r="B574" s="567" t="s">
        <v>448</v>
      </c>
      <c r="C574" s="146" t="s">
        <v>415</v>
      </c>
      <c r="D574" s="151">
        <v>709.3</v>
      </c>
      <c r="E574" s="151" t="s">
        <v>40</v>
      </c>
      <c r="F574" s="151"/>
      <c r="G574" s="151"/>
      <c r="H574" s="323"/>
      <c r="I574" s="146"/>
    </row>
    <row r="575" spans="1:9" ht="101.1" customHeight="1">
      <c r="A575" s="618"/>
      <c r="B575" s="569"/>
      <c r="C575" s="146" t="s">
        <v>449</v>
      </c>
      <c r="D575" s="151">
        <v>461.5</v>
      </c>
      <c r="E575" s="151" t="s">
        <v>40</v>
      </c>
      <c r="F575" s="151"/>
      <c r="G575" s="151"/>
      <c r="H575" s="323"/>
      <c r="I575" s="146"/>
    </row>
    <row r="576" spans="1:9" ht="101.1" customHeight="1">
      <c r="A576" s="617">
        <v>4</v>
      </c>
      <c r="B576" s="567" t="s">
        <v>450</v>
      </c>
      <c r="C576" s="157" t="s">
        <v>451</v>
      </c>
      <c r="D576" s="151">
        <v>2.16</v>
      </c>
      <c r="E576" s="151" t="s">
        <v>452</v>
      </c>
      <c r="F576" s="151"/>
      <c r="G576" s="151"/>
      <c r="H576" s="323"/>
      <c r="I576" s="146"/>
    </row>
    <row r="577" spans="1:9" ht="101.1" customHeight="1">
      <c r="A577" s="619"/>
      <c r="B577" s="568"/>
      <c r="C577" s="157" t="s">
        <v>453</v>
      </c>
      <c r="D577" s="151">
        <v>0.9</v>
      </c>
      <c r="E577" s="151" t="s">
        <v>452</v>
      </c>
      <c r="F577" s="151"/>
      <c r="G577" s="151"/>
      <c r="H577" s="323"/>
      <c r="I577" s="146"/>
    </row>
    <row r="578" spans="1:9" ht="101.1" customHeight="1">
      <c r="A578" s="619"/>
      <c r="B578" s="568"/>
      <c r="C578" s="157" t="s">
        <v>454</v>
      </c>
      <c r="D578" s="151">
        <v>1.6</v>
      </c>
      <c r="E578" s="151" t="s">
        <v>452</v>
      </c>
      <c r="F578" s="151"/>
      <c r="G578" s="151"/>
      <c r="H578" s="323"/>
      <c r="I578" s="146"/>
    </row>
    <row r="579" spans="1:9" ht="101.1" customHeight="1">
      <c r="A579" s="619"/>
      <c r="B579" s="568"/>
      <c r="C579" s="157" t="s">
        <v>455</v>
      </c>
      <c r="D579" s="151">
        <v>21.8</v>
      </c>
      <c r="E579" s="151" t="s">
        <v>40</v>
      </c>
      <c r="F579" s="151"/>
      <c r="G579" s="151"/>
      <c r="H579" s="323"/>
      <c r="I579" s="146"/>
    </row>
    <row r="580" spans="1:9" ht="101.1" customHeight="1">
      <c r="A580" s="619"/>
      <c r="B580" s="568"/>
      <c r="C580" s="157" t="s">
        <v>456</v>
      </c>
      <c r="D580" s="151">
        <v>2.2000000000000002</v>
      </c>
      <c r="E580" s="151" t="s">
        <v>452</v>
      </c>
      <c r="F580" s="151"/>
      <c r="G580" s="151"/>
      <c r="H580" s="323"/>
      <c r="I580" s="146"/>
    </row>
    <row r="581" spans="1:9" ht="101.1" customHeight="1">
      <c r="A581" s="619"/>
      <c r="B581" s="568"/>
      <c r="C581" s="157" t="s">
        <v>457</v>
      </c>
      <c r="D581" s="151">
        <v>30.9</v>
      </c>
      <c r="E581" s="151" t="s">
        <v>40</v>
      </c>
      <c r="F581" s="151"/>
      <c r="G581" s="151"/>
      <c r="H581" s="323"/>
      <c r="I581" s="146"/>
    </row>
    <row r="582" spans="1:9" ht="101.1" customHeight="1">
      <c r="A582" s="619"/>
      <c r="B582" s="568"/>
      <c r="C582" s="157" t="s">
        <v>458</v>
      </c>
      <c r="D582" s="151">
        <v>26.5</v>
      </c>
      <c r="E582" s="151" t="s">
        <v>228</v>
      </c>
      <c r="F582" s="151"/>
      <c r="G582" s="151"/>
      <c r="H582" s="323"/>
      <c r="I582" s="146"/>
    </row>
    <row r="583" spans="1:9" ht="101.1" customHeight="1">
      <c r="A583" s="618"/>
      <c r="B583" s="569"/>
      <c r="C583" s="157" t="s">
        <v>459</v>
      </c>
      <c r="D583" s="151">
        <v>22.54</v>
      </c>
      <c r="E583" s="151" t="s">
        <v>40</v>
      </c>
      <c r="F583" s="151"/>
      <c r="G583" s="151"/>
      <c r="H583" s="323"/>
      <c r="I583" s="146"/>
    </row>
    <row r="584" spans="1:9" ht="101.1" customHeight="1">
      <c r="A584" s="620">
        <v>5</v>
      </c>
      <c r="B584" s="621" t="s">
        <v>460</v>
      </c>
      <c r="C584" s="157" t="s">
        <v>461</v>
      </c>
      <c r="D584" s="151">
        <v>35</v>
      </c>
      <c r="E584" s="151" t="s">
        <v>40</v>
      </c>
      <c r="F584" s="151"/>
      <c r="G584" s="151"/>
      <c r="H584" s="323"/>
      <c r="I584" s="146"/>
    </row>
    <row r="585" spans="1:9" ht="101.1" customHeight="1">
      <c r="A585" s="620"/>
      <c r="B585" s="621"/>
      <c r="C585" s="146" t="s">
        <v>462</v>
      </c>
      <c r="D585" s="151">
        <v>55.2</v>
      </c>
      <c r="E585" s="151" t="s">
        <v>40</v>
      </c>
      <c r="F585" s="151"/>
      <c r="G585" s="151"/>
      <c r="H585" s="323"/>
      <c r="I585" s="146"/>
    </row>
    <row r="586" spans="1:9" ht="101.1" customHeight="1">
      <c r="A586" s="620"/>
      <c r="B586" s="621"/>
      <c r="C586" s="146" t="s">
        <v>463</v>
      </c>
      <c r="D586" s="151">
        <v>2.5</v>
      </c>
      <c r="E586" s="151" t="s">
        <v>40</v>
      </c>
      <c r="F586" s="151"/>
      <c r="G586" s="151"/>
      <c r="H586" s="323"/>
      <c r="I586" s="146"/>
    </row>
    <row r="587" spans="1:9" ht="101.1" customHeight="1">
      <c r="A587" s="620"/>
      <c r="B587" s="621"/>
      <c r="C587" s="146" t="s">
        <v>464</v>
      </c>
      <c r="D587" s="151">
        <v>5.4</v>
      </c>
      <c r="E587" s="151" t="s">
        <v>40</v>
      </c>
      <c r="F587" s="151"/>
      <c r="G587" s="151"/>
      <c r="H587" s="323"/>
      <c r="I587" s="146"/>
    </row>
    <row r="588" spans="1:9" ht="101.1" customHeight="1">
      <c r="A588" s="620"/>
      <c r="B588" s="621"/>
      <c r="C588" s="146" t="s">
        <v>140</v>
      </c>
      <c r="D588" s="151">
        <v>51.8</v>
      </c>
      <c r="E588" s="151" t="s">
        <v>40</v>
      </c>
      <c r="F588" s="151"/>
      <c r="G588" s="151"/>
      <c r="H588" s="323"/>
      <c r="I588" s="146"/>
    </row>
    <row r="589" spans="1:9" ht="101.1" customHeight="1">
      <c r="A589" s="620"/>
      <c r="B589" s="621"/>
      <c r="C589" s="157" t="s">
        <v>465</v>
      </c>
      <c r="D589" s="151">
        <v>110</v>
      </c>
      <c r="E589" s="151" t="s">
        <v>40</v>
      </c>
      <c r="F589" s="151"/>
      <c r="G589" s="151"/>
      <c r="H589" s="323"/>
      <c r="I589" s="215"/>
    </row>
    <row r="590" spans="1:9" ht="101.1" customHeight="1">
      <c r="A590" s="620"/>
      <c r="B590" s="621"/>
      <c r="C590" s="157" t="s">
        <v>466</v>
      </c>
      <c r="D590" s="151">
        <v>10.6</v>
      </c>
      <c r="E590" s="151" t="s">
        <v>40</v>
      </c>
      <c r="F590" s="151"/>
      <c r="G590" s="151"/>
      <c r="H590" s="323"/>
      <c r="I590" s="215"/>
    </row>
    <row r="591" spans="1:9" ht="101.1" customHeight="1">
      <c r="A591" s="620"/>
      <c r="B591" s="621"/>
      <c r="C591" s="157" t="s">
        <v>467</v>
      </c>
      <c r="D591" s="151">
        <v>6</v>
      </c>
      <c r="E591" s="151" t="s">
        <v>46</v>
      </c>
      <c r="F591" s="151"/>
      <c r="G591" s="151"/>
      <c r="H591" s="323"/>
      <c r="I591" s="107"/>
    </row>
    <row r="592" spans="1:9" ht="101.1" customHeight="1">
      <c r="A592" s="620"/>
      <c r="B592" s="621"/>
      <c r="C592" s="157" t="s">
        <v>468</v>
      </c>
      <c r="D592" s="151">
        <v>18</v>
      </c>
      <c r="E592" s="151" t="s">
        <v>46</v>
      </c>
      <c r="F592" s="151"/>
      <c r="G592" s="151"/>
      <c r="H592" s="323"/>
      <c r="I592" s="107"/>
    </row>
    <row r="593" spans="1:9" ht="101.1" customHeight="1">
      <c r="A593" s="620"/>
      <c r="B593" s="621"/>
      <c r="C593" s="157" t="s">
        <v>437</v>
      </c>
      <c r="D593" s="151">
        <v>46.8</v>
      </c>
      <c r="E593" s="151" t="s">
        <v>40</v>
      </c>
      <c r="F593" s="151"/>
      <c r="G593" s="151"/>
      <c r="H593" s="323"/>
      <c r="I593" s="215"/>
    </row>
    <row r="594" spans="1:9" ht="101.1" customHeight="1">
      <c r="A594" s="146">
        <v>6</v>
      </c>
      <c r="B594" s="405" t="s">
        <v>469</v>
      </c>
      <c r="C594" s="157" t="s">
        <v>470</v>
      </c>
      <c r="D594" s="151">
        <v>9.6999999999999993</v>
      </c>
      <c r="E594" s="151" t="s">
        <v>40</v>
      </c>
      <c r="F594" s="151"/>
      <c r="G594" s="151"/>
      <c r="H594" s="323"/>
      <c r="I594" s="215"/>
    </row>
    <row r="595" spans="1:9" ht="29.1" customHeight="1">
      <c r="A595" s="611" t="s">
        <v>50</v>
      </c>
      <c r="B595" s="612"/>
      <c r="C595" s="612"/>
      <c r="D595" s="612"/>
      <c r="E595" s="612"/>
      <c r="F595" s="613"/>
      <c r="G595" s="406">
        <f>SUM(G572:G594)</f>
        <v>0</v>
      </c>
      <c r="H595" s="407">
        <f>SUM(H572:H594)</f>
        <v>0</v>
      </c>
      <c r="I595" s="416"/>
    </row>
    <row r="596" spans="1:9" ht="29.1" customHeight="1">
      <c r="A596" s="614" t="s">
        <v>239</v>
      </c>
      <c r="B596" s="615"/>
      <c r="C596" s="615"/>
      <c r="D596" s="615"/>
      <c r="E596" s="615"/>
      <c r="F596" s="616"/>
      <c r="G596" s="408">
        <f>G595</f>
        <v>0</v>
      </c>
      <c r="H596" s="409">
        <f>H595</f>
        <v>0</v>
      </c>
      <c r="I596" s="417"/>
    </row>
    <row r="597" spans="1:9" ht="24" customHeight="1">
      <c r="A597" s="440" t="s">
        <v>0</v>
      </c>
      <c r="B597" s="441"/>
      <c r="C597" s="501"/>
      <c r="D597" s="501"/>
      <c r="E597" s="501"/>
      <c r="F597" s="501"/>
      <c r="G597" s="441"/>
      <c r="H597" s="441"/>
      <c r="I597" s="709"/>
    </row>
    <row r="598" spans="1:9" ht="15" customHeight="1">
      <c r="A598" s="697" t="s">
        <v>2</v>
      </c>
      <c r="B598" s="698"/>
      <c r="C598" s="490" t="s">
        <v>443</v>
      </c>
      <c r="D598" s="490"/>
      <c r="E598" s="490"/>
      <c r="F598" s="490"/>
      <c r="G598" s="710"/>
      <c r="H598" s="710"/>
      <c r="I598" s="711"/>
    </row>
    <row r="599" spans="1:9" ht="42.95" customHeight="1">
      <c r="A599" s="699"/>
      <c r="B599" s="698"/>
      <c r="C599" s="491" t="s">
        <v>167</v>
      </c>
      <c r="D599" s="491"/>
      <c r="E599" s="491"/>
      <c r="F599" s="491"/>
      <c r="G599" s="710"/>
      <c r="H599" s="710"/>
      <c r="I599" s="711"/>
    </row>
    <row r="600" spans="1:9" ht="15" customHeight="1">
      <c r="A600" s="445" t="s">
        <v>5</v>
      </c>
      <c r="B600" s="446"/>
      <c r="C600" s="139" t="s">
        <v>471</v>
      </c>
      <c r="D600" s="467" t="s">
        <v>472</v>
      </c>
      <c r="E600" s="467"/>
      <c r="F600" s="467"/>
      <c r="G600" s="467"/>
      <c r="H600" s="467"/>
      <c r="I600" s="123" t="s">
        <v>8</v>
      </c>
    </row>
    <row r="601" spans="1:9" ht="15" customHeight="1">
      <c r="A601" s="448" t="s">
        <v>9</v>
      </c>
      <c r="B601" s="449"/>
      <c r="C601" s="140" t="s">
        <v>10</v>
      </c>
      <c r="D601" s="468" t="s">
        <v>11</v>
      </c>
      <c r="E601" s="468"/>
      <c r="F601" s="468"/>
      <c r="G601" s="468"/>
      <c r="H601" s="468"/>
      <c r="I601" s="124" t="s">
        <v>12</v>
      </c>
    </row>
    <row r="602" spans="1:9" ht="15" customHeight="1">
      <c r="A602" s="448" t="s">
        <v>13</v>
      </c>
      <c r="B602" s="449"/>
      <c r="C602" s="140" t="s">
        <v>473</v>
      </c>
      <c r="D602" s="468" t="s">
        <v>474</v>
      </c>
      <c r="E602" s="468"/>
      <c r="F602" s="468"/>
      <c r="G602" s="468"/>
      <c r="H602" s="468"/>
      <c r="I602" s="124" t="s">
        <v>16</v>
      </c>
    </row>
    <row r="603" spans="1:9" ht="15" customHeight="1">
      <c r="A603" s="448" t="s">
        <v>17</v>
      </c>
      <c r="B603" s="449"/>
      <c r="C603" s="140" t="s">
        <v>409</v>
      </c>
      <c r="D603" s="468" t="s">
        <v>409</v>
      </c>
      <c r="E603" s="468"/>
      <c r="F603" s="468"/>
      <c r="G603" s="468"/>
      <c r="H603" s="468"/>
      <c r="I603" s="124" t="s">
        <v>19</v>
      </c>
    </row>
    <row r="604" spans="1:9" ht="15" customHeight="1">
      <c r="A604" s="396" t="s">
        <v>20</v>
      </c>
      <c r="B604" s="347"/>
      <c r="C604" s="43"/>
      <c r="D604" s="492"/>
      <c r="E604" s="492"/>
      <c r="F604" s="492" t="s">
        <v>22</v>
      </c>
      <c r="G604" s="492"/>
      <c r="H604" s="180"/>
      <c r="I604" s="125" t="s">
        <v>23</v>
      </c>
    </row>
    <row r="605" spans="1:9" ht="57" customHeight="1">
      <c r="A605" s="47" t="s">
        <v>24</v>
      </c>
      <c r="B605" s="193" t="s">
        <v>25</v>
      </c>
      <c r="C605" s="47" t="s">
        <v>113</v>
      </c>
      <c r="D605" s="47" t="s">
        <v>27</v>
      </c>
      <c r="E605" s="47" t="s">
        <v>28</v>
      </c>
      <c r="F605" s="47" t="s">
        <v>29</v>
      </c>
      <c r="G605" s="47" t="s">
        <v>30</v>
      </c>
      <c r="H605" s="47" t="s">
        <v>31</v>
      </c>
      <c r="I605" s="47" t="s">
        <v>32</v>
      </c>
    </row>
    <row r="606" spans="1:9" ht="105.95" customHeight="1">
      <c r="A606" s="410">
        <v>1</v>
      </c>
      <c r="B606" s="410" t="s">
        <v>424</v>
      </c>
      <c r="C606" s="410" t="s">
        <v>446</v>
      </c>
      <c r="D606" s="411">
        <v>21.16</v>
      </c>
      <c r="E606" s="411" t="s">
        <v>141</v>
      </c>
      <c r="F606" s="411"/>
      <c r="G606" s="411"/>
      <c r="H606" s="412"/>
      <c r="I606" s="418"/>
    </row>
    <row r="607" spans="1:9" ht="105.95" customHeight="1">
      <c r="A607" s="146">
        <v>2</v>
      </c>
      <c r="B607" s="146" t="s">
        <v>115</v>
      </c>
      <c r="C607" s="146" t="s">
        <v>475</v>
      </c>
      <c r="D607" s="150">
        <v>76.84</v>
      </c>
      <c r="E607" s="150" t="s">
        <v>40</v>
      </c>
      <c r="F607" s="150"/>
      <c r="G607" s="411"/>
      <c r="H607" s="412"/>
      <c r="I607" s="146"/>
    </row>
    <row r="608" spans="1:9" ht="105.95" customHeight="1">
      <c r="A608" s="146">
        <v>3</v>
      </c>
      <c r="B608" s="120" t="s">
        <v>476</v>
      </c>
      <c r="C608" s="146" t="s">
        <v>477</v>
      </c>
      <c r="D608" s="150">
        <v>39.14</v>
      </c>
      <c r="E608" s="150" t="s">
        <v>452</v>
      </c>
      <c r="F608" s="150"/>
      <c r="G608" s="411"/>
      <c r="H608" s="412"/>
      <c r="I608" s="146"/>
    </row>
    <row r="609" spans="1:9" ht="105.95" customHeight="1">
      <c r="A609" s="620">
        <v>4</v>
      </c>
      <c r="B609" s="620" t="s">
        <v>431</v>
      </c>
      <c r="C609" s="146" t="s">
        <v>415</v>
      </c>
      <c r="D609" s="150">
        <v>1205.2</v>
      </c>
      <c r="E609" s="150" t="s">
        <v>40</v>
      </c>
      <c r="F609" s="150"/>
      <c r="G609" s="411"/>
      <c r="H609" s="412"/>
      <c r="I609" s="146"/>
    </row>
    <row r="610" spans="1:9" ht="105.95" customHeight="1">
      <c r="A610" s="620"/>
      <c r="B610" s="620"/>
      <c r="C610" s="146" t="s">
        <v>449</v>
      </c>
      <c r="D610" s="150">
        <v>650.4</v>
      </c>
      <c r="E610" s="150" t="s">
        <v>40</v>
      </c>
      <c r="F610" s="150"/>
      <c r="G610" s="411"/>
      <c r="H610" s="412"/>
      <c r="I610" s="146"/>
    </row>
    <row r="611" spans="1:9" ht="105.95" customHeight="1">
      <c r="A611" s="617">
        <v>5</v>
      </c>
      <c r="B611" s="626" t="s">
        <v>478</v>
      </c>
      <c r="C611" s="146" t="s">
        <v>479</v>
      </c>
      <c r="D611" s="150">
        <v>36.799999999999997</v>
      </c>
      <c r="E611" s="150" t="s">
        <v>40</v>
      </c>
      <c r="F611" s="150"/>
      <c r="G611" s="411"/>
      <c r="H611" s="412"/>
      <c r="I611" s="146"/>
    </row>
    <row r="612" spans="1:9" ht="105.95" customHeight="1">
      <c r="A612" s="619"/>
      <c r="B612" s="627"/>
      <c r="C612" s="146" t="s">
        <v>480</v>
      </c>
      <c r="D612" s="150">
        <v>36.799999999999997</v>
      </c>
      <c r="E612" s="150" t="s">
        <v>40</v>
      </c>
      <c r="F612" s="150"/>
      <c r="G612" s="411"/>
      <c r="H612" s="412"/>
      <c r="I612" s="146"/>
    </row>
    <row r="613" spans="1:9" ht="105.95" customHeight="1">
      <c r="A613" s="619"/>
      <c r="B613" s="627"/>
      <c r="C613" s="146" t="s">
        <v>140</v>
      </c>
      <c r="D613" s="150">
        <v>32.5</v>
      </c>
      <c r="E613" s="150" t="s">
        <v>40</v>
      </c>
      <c r="F613" s="150"/>
      <c r="G613" s="411"/>
      <c r="H613" s="412"/>
      <c r="I613" s="146"/>
    </row>
    <row r="614" spans="1:9" ht="105.95" customHeight="1">
      <c r="A614" s="619"/>
      <c r="B614" s="627"/>
      <c r="C614" s="146" t="s">
        <v>465</v>
      </c>
      <c r="D614" s="150">
        <v>76.8</v>
      </c>
      <c r="E614" s="150" t="s">
        <v>40</v>
      </c>
      <c r="F614" s="150"/>
      <c r="G614" s="411"/>
      <c r="H614" s="412"/>
      <c r="I614" s="107"/>
    </row>
    <row r="615" spans="1:9" ht="66" customHeight="1">
      <c r="A615" s="619"/>
      <c r="B615" s="627"/>
      <c r="C615" s="146" t="s">
        <v>466</v>
      </c>
      <c r="D615" s="150">
        <v>2.34</v>
      </c>
      <c r="E615" s="150" t="s">
        <v>40</v>
      </c>
      <c r="F615" s="150"/>
      <c r="G615" s="411"/>
      <c r="H615" s="412"/>
      <c r="I615" s="107"/>
    </row>
    <row r="616" spans="1:9" ht="86.1" customHeight="1">
      <c r="A616" s="619"/>
      <c r="B616" s="627"/>
      <c r="C616" s="146" t="s">
        <v>467</v>
      </c>
      <c r="D616" s="150">
        <v>11</v>
      </c>
      <c r="E616" s="150" t="s">
        <v>46</v>
      </c>
      <c r="F616" s="150"/>
      <c r="G616" s="411"/>
      <c r="H616" s="412"/>
      <c r="I616" s="107"/>
    </row>
    <row r="617" spans="1:9" ht="63.95" customHeight="1">
      <c r="A617" s="619"/>
      <c r="B617" s="627"/>
      <c r="C617" s="146" t="s">
        <v>468</v>
      </c>
      <c r="D617" s="150">
        <v>50</v>
      </c>
      <c r="E617" s="150" t="s">
        <v>46</v>
      </c>
      <c r="F617" s="150"/>
      <c r="G617" s="411"/>
      <c r="H617" s="412"/>
      <c r="I617" s="107"/>
    </row>
    <row r="618" spans="1:9" ht="71.099999999999994" customHeight="1">
      <c r="A618" s="619"/>
      <c r="B618" s="627"/>
      <c r="C618" s="146" t="s">
        <v>437</v>
      </c>
      <c r="D618" s="150">
        <v>30.8</v>
      </c>
      <c r="E618" s="150" t="s">
        <v>40</v>
      </c>
      <c r="F618" s="150"/>
      <c r="G618" s="411"/>
      <c r="H618" s="412"/>
      <c r="I618" s="107"/>
    </row>
    <row r="619" spans="1:9" ht="69" customHeight="1">
      <c r="A619" s="618"/>
      <c r="B619" s="628"/>
      <c r="C619" s="146" t="s">
        <v>481</v>
      </c>
      <c r="D619" s="150">
        <v>3</v>
      </c>
      <c r="E619" s="150" t="s">
        <v>482</v>
      </c>
      <c r="F619" s="150"/>
      <c r="G619" s="411"/>
      <c r="H619" s="412"/>
      <c r="I619" s="107"/>
    </row>
    <row r="620" spans="1:9" ht="66" customHeight="1">
      <c r="A620" s="146">
        <v>6</v>
      </c>
      <c r="B620" s="413" t="s">
        <v>483</v>
      </c>
      <c r="C620" s="146" t="s">
        <v>484</v>
      </c>
      <c r="D620" s="150">
        <v>10</v>
      </c>
      <c r="E620" s="150" t="s">
        <v>306</v>
      </c>
      <c r="F620" s="150"/>
      <c r="G620" s="411"/>
      <c r="H620" s="412"/>
      <c r="I620" s="107"/>
    </row>
    <row r="621" spans="1:9" ht="30" customHeight="1">
      <c r="A621" s="625" t="s">
        <v>50</v>
      </c>
      <c r="B621" s="625"/>
      <c r="C621" s="625"/>
      <c r="D621" s="625"/>
      <c r="E621" s="625"/>
      <c r="F621" s="625"/>
      <c r="G621" s="406">
        <f>SUM(G606:G620)</f>
        <v>0</v>
      </c>
      <c r="H621" s="407">
        <f>SUM(H606:H620)</f>
        <v>0</v>
      </c>
      <c r="I621" s="416"/>
    </row>
    <row r="622" spans="1:9" ht="26.1" customHeight="1">
      <c r="A622" s="707" t="s">
        <v>239</v>
      </c>
      <c r="B622" s="707"/>
      <c r="C622" s="707"/>
      <c r="D622" s="707"/>
      <c r="E622" s="707"/>
      <c r="F622" s="707"/>
      <c r="G622" s="414">
        <f>G621</f>
        <v>0</v>
      </c>
      <c r="H622" s="415">
        <f>H621</f>
        <v>0</v>
      </c>
      <c r="I622" s="419"/>
    </row>
    <row r="623" spans="1:9" ht="15" customHeight="1">
      <c r="B623" s="39"/>
      <c r="C623" s="708" t="s">
        <v>1</v>
      </c>
      <c r="D623" s="708"/>
      <c r="E623" s="708"/>
      <c r="F623" s="708"/>
      <c r="G623" s="710"/>
      <c r="H623" s="710"/>
      <c r="I623" s="710"/>
    </row>
    <row r="624" spans="1:9" ht="15" customHeight="1">
      <c r="A624" s="700" t="s">
        <v>0</v>
      </c>
      <c r="B624" s="701"/>
      <c r="C624" s="500" t="s">
        <v>335</v>
      </c>
      <c r="D624" s="501"/>
      <c r="E624" s="501"/>
      <c r="F624" s="502"/>
      <c r="G624" s="710"/>
      <c r="H624" s="710"/>
      <c r="I624" s="710"/>
    </row>
    <row r="625" spans="1:9" ht="32.1" customHeight="1">
      <c r="A625" s="700"/>
      <c r="B625" s="701"/>
      <c r="C625" s="503" t="s">
        <v>4</v>
      </c>
      <c r="D625" s="504"/>
      <c r="E625" s="504"/>
      <c r="F625" s="505"/>
      <c r="G625" s="710"/>
      <c r="H625" s="710"/>
      <c r="I625" s="710"/>
    </row>
    <row r="626" spans="1:9" ht="15" customHeight="1">
      <c r="A626" s="180"/>
      <c r="B626" s="41"/>
      <c r="C626" s="41"/>
      <c r="D626" s="41"/>
      <c r="E626" s="41"/>
      <c r="F626" s="41"/>
      <c r="G626" s="710"/>
      <c r="H626" s="710"/>
      <c r="I626" s="710"/>
    </row>
    <row r="627" spans="1:9" ht="15" customHeight="1">
      <c r="A627" s="506" t="s">
        <v>485</v>
      </c>
      <c r="B627" s="506"/>
      <c r="C627" s="506"/>
      <c r="D627" s="506"/>
      <c r="E627" s="506"/>
      <c r="F627" s="506"/>
      <c r="G627" s="506"/>
      <c r="H627" s="506"/>
      <c r="I627" s="506"/>
    </row>
    <row r="628" spans="1:9" ht="15" customHeight="1">
      <c r="A628" s="506" t="s">
        <v>219</v>
      </c>
      <c r="B628" s="506"/>
      <c r="C628" s="506"/>
      <c r="D628" s="506"/>
      <c r="E628" s="506"/>
      <c r="F628" s="506"/>
      <c r="G628" s="506"/>
      <c r="H628" s="506"/>
      <c r="I628" s="506"/>
    </row>
    <row r="629" spans="1:9" ht="21.95" customHeight="1">
      <c r="A629" s="210"/>
      <c r="B629" s="39"/>
      <c r="C629" s="211" t="s">
        <v>18</v>
      </c>
      <c r="D629" s="507" t="s">
        <v>220</v>
      </c>
      <c r="E629" s="508"/>
      <c r="F629" s="508"/>
      <c r="G629" s="509"/>
      <c r="H629" s="212" t="s">
        <v>221</v>
      </c>
      <c r="I629" s="525" t="s">
        <v>32</v>
      </c>
    </row>
    <row r="630" spans="1:9" ht="53.1" customHeight="1">
      <c r="A630" s="47" t="s">
        <v>24</v>
      </c>
      <c r="B630" s="213" t="s">
        <v>25</v>
      </c>
      <c r="C630" s="212" t="s">
        <v>222</v>
      </c>
      <c r="D630" s="212" t="s">
        <v>27</v>
      </c>
      <c r="E630" s="212" t="s">
        <v>28</v>
      </c>
      <c r="F630" s="212" t="s">
        <v>29</v>
      </c>
      <c r="G630" s="212" t="s">
        <v>223</v>
      </c>
      <c r="H630" s="212" t="s">
        <v>224</v>
      </c>
      <c r="I630" s="525"/>
    </row>
    <row r="631" spans="1:9" ht="24" customHeight="1">
      <c r="A631" s="452" t="s">
        <v>52</v>
      </c>
      <c r="B631" s="453"/>
      <c r="C631" s="453"/>
      <c r="D631" s="453"/>
      <c r="E631" s="453"/>
      <c r="F631" s="453"/>
      <c r="G631" s="453"/>
      <c r="H631" s="453"/>
      <c r="I631" s="454"/>
    </row>
    <row r="632" spans="1:9" ht="15" customHeight="1">
      <c r="A632" s="57">
        <v>1</v>
      </c>
      <c r="B632" s="54" t="s">
        <v>304</v>
      </c>
      <c r="C632" s="54" t="s">
        <v>305</v>
      </c>
      <c r="D632" s="54">
        <v>11</v>
      </c>
      <c r="E632" s="54" t="s">
        <v>306</v>
      </c>
      <c r="F632" s="54"/>
      <c r="G632" s="54"/>
      <c r="H632" s="309"/>
      <c r="I632" s="57"/>
    </row>
    <row r="633" spans="1:9" ht="15" customHeight="1">
      <c r="A633" s="545">
        <v>2</v>
      </c>
      <c r="B633" s="513" t="s">
        <v>310</v>
      </c>
      <c r="C633" s="545" t="s">
        <v>486</v>
      </c>
      <c r="D633" s="513">
        <v>50</v>
      </c>
      <c r="E633" s="513" t="s">
        <v>40</v>
      </c>
      <c r="F633" s="632"/>
      <c r="G633" s="622"/>
      <c r="H633" s="522"/>
      <c r="I633" s="526"/>
    </row>
    <row r="634" spans="1:9" ht="15" customHeight="1">
      <c r="A634" s="560"/>
      <c r="B634" s="514"/>
      <c r="C634" s="560"/>
      <c r="D634" s="514"/>
      <c r="E634" s="514"/>
      <c r="F634" s="633"/>
      <c r="G634" s="623"/>
      <c r="H634" s="523"/>
      <c r="I634" s="527"/>
    </row>
    <row r="635" spans="1:9" ht="15" customHeight="1">
      <c r="A635" s="560"/>
      <c r="B635" s="514"/>
      <c r="C635" s="560"/>
      <c r="D635" s="514"/>
      <c r="E635" s="514"/>
      <c r="F635" s="633"/>
      <c r="G635" s="623"/>
      <c r="H635" s="523"/>
      <c r="I635" s="527"/>
    </row>
    <row r="636" spans="1:9" ht="15" customHeight="1">
      <c r="A636" s="560"/>
      <c r="B636" s="514"/>
      <c r="C636" s="560"/>
      <c r="D636" s="514"/>
      <c r="E636" s="514"/>
      <c r="F636" s="633"/>
      <c r="G636" s="623"/>
      <c r="H636" s="523"/>
      <c r="I636" s="527"/>
    </row>
    <row r="637" spans="1:9" ht="15" customHeight="1">
      <c r="A637" s="560"/>
      <c r="B637" s="514"/>
      <c r="C637" s="560"/>
      <c r="D637" s="514"/>
      <c r="E637" s="514"/>
      <c r="F637" s="633"/>
      <c r="G637" s="623"/>
      <c r="H637" s="523"/>
      <c r="I637" s="527"/>
    </row>
    <row r="638" spans="1:9" ht="15" customHeight="1">
      <c r="A638" s="560"/>
      <c r="B638" s="515"/>
      <c r="C638" s="560"/>
      <c r="D638" s="514"/>
      <c r="E638" s="514"/>
      <c r="F638" s="633"/>
      <c r="G638" s="623"/>
      <c r="H638" s="523"/>
      <c r="I638" s="527"/>
    </row>
    <row r="639" spans="1:9" ht="15" customHeight="1">
      <c r="A639" s="546"/>
      <c r="B639" s="89"/>
      <c r="C639" s="219"/>
      <c r="D639" s="515"/>
      <c r="E639" s="515"/>
      <c r="F639" s="634"/>
      <c r="G639" s="624"/>
      <c r="H639" s="524"/>
      <c r="I639" s="528"/>
    </row>
    <row r="640" spans="1:9" ht="15" customHeight="1">
      <c r="A640" s="545">
        <v>3</v>
      </c>
      <c r="B640" s="580" t="s">
        <v>339</v>
      </c>
      <c r="C640" s="545" t="s">
        <v>230</v>
      </c>
      <c r="D640" s="513">
        <v>24</v>
      </c>
      <c r="E640" s="513" t="s">
        <v>40</v>
      </c>
      <c r="F640" s="632"/>
      <c r="G640" s="622"/>
      <c r="H640" s="522"/>
      <c r="I640" s="526"/>
    </row>
    <row r="641" spans="1:9" ht="15" customHeight="1">
      <c r="A641" s="560"/>
      <c r="B641" s="581"/>
      <c r="C641" s="560"/>
      <c r="D641" s="514"/>
      <c r="E641" s="514"/>
      <c r="F641" s="633"/>
      <c r="G641" s="623"/>
      <c r="H641" s="523"/>
      <c r="I641" s="527"/>
    </row>
    <row r="642" spans="1:9" ht="15" customHeight="1">
      <c r="A642" s="560"/>
      <c r="B642" s="581"/>
      <c r="C642" s="560"/>
      <c r="D642" s="514"/>
      <c r="E642" s="514"/>
      <c r="F642" s="633"/>
      <c r="G642" s="623"/>
      <c r="H642" s="523"/>
      <c r="I642" s="527"/>
    </row>
    <row r="643" spans="1:9" ht="15" customHeight="1">
      <c r="A643" s="560"/>
      <c r="B643" s="581"/>
      <c r="C643" s="560"/>
      <c r="D643" s="514"/>
      <c r="E643" s="514"/>
      <c r="F643" s="633"/>
      <c r="G643" s="623"/>
      <c r="H643" s="523"/>
      <c r="I643" s="527"/>
    </row>
    <row r="644" spans="1:9" ht="15" customHeight="1">
      <c r="A644" s="560"/>
      <c r="B644" s="581"/>
      <c r="C644" s="560"/>
      <c r="D644" s="514"/>
      <c r="E644" s="514"/>
      <c r="F644" s="633"/>
      <c r="G644" s="623"/>
      <c r="H644" s="523"/>
      <c r="I644" s="527"/>
    </row>
    <row r="645" spans="1:9" ht="15" customHeight="1">
      <c r="A645" s="560"/>
      <c r="B645" s="581"/>
      <c r="C645" s="560"/>
      <c r="D645" s="514"/>
      <c r="E645" s="514"/>
      <c r="F645" s="633"/>
      <c r="G645" s="623"/>
      <c r="H645" s="523"/>
      <c r="I645" s="527"/>
    </row>
    <row r="646" spans="1:9" ht="15" customHeight="1">
      <c r="A646" s="560"/>
      <c r="B646" s="581"/>
      <c r="C646" s="560"/>
      <c r="D646" s="514"/>
      <c r="E646" s="514"/>
      <c r="F646" s="633"/>
      <c r="G646" s="623"/>
      <c r="H646" s="523"/>
      <c r="I646" s="527"/>
    </row>
    <row r="647" spans="1:9" ht="15" customHeight="1">
      <c r="A647" s="560"/>
      <c r="B647" s="581"/>
      <c r="C647" s="546"/>
      <c r="D647" s="515"/>
      <c r="E647" s="515"/>
      <c r="F647" s="634"/>
      <c r="G647" s="624"/>
      <c r="H647" s="524"/>
      <c r="I647" s="528"/>
    </row>
    <row r="648" spans="1:9" ht="90" customHeight="1">
      <c r="A648" s="560"/>
      <c r="B648" s="581"/>
      <c r="C648" s="146" t="s">
        <v>487</v>
      </c>
      <c r="D648" s="220">
        <v>11</v>
      </c>
      <c r="E648" s="220" t="s">
        <v>306</v>
      </c>
      <c r="F648" s="336"/>
      <c r="G648" s="337"/>
      <c r="H648" s="223"/>
      <c r="I648" s="65"/>
    </row>
    <row r="649" spans="1:9" ht="90" customHeight="1">
      <c r="A649" s="560"/>
      <c r="B649" s="581"/>
      <c r="C649" s="219" t="s">
        <v>488</v>
      </c>
      <c r="D649" s="220">
        <v>11.5</v>
      </c>
      <c r="E649" s="220" t="s">
        <v>40</v>
      </c>
      <c r="F649" s="336"/>
      <c r="G649" s="337"/>
      <c r="H649" s="223"/>
      <c r="I649" s="65"/>
    </row>
    <row r="650" spans="1:9" ht="90" customHeight="1">
      <c r="A650" s="560"/>
      <c r="B650" s="581"/>
      <c r="C650" s="219" t="s">
        <v>489</v>
      </c>
      <c r="D650" s="220">
        <v>0.5</v>
      </c>
      <c r="E650" s="220" t="s">
        <v>40</v>
      </c>
      <c r="F650" s="336"/>
      <c r="G650" s="337"/>
      <c r="H650" s="223"/>
      <c r="I650" s="65"/>
    </row>
    <row r="651" spans="1:9" ht="90" customHeight="1">
      <c r="A651" s="560"/>
      <c r="B651" s="581"/>
      <c r="C651" s="219" t="s">
        <v>490</v>
      </c>
      <c r="D651" s="220">
        <v>4.5</v>
      </c>
      <c r="E651" s="220" t="s">
        <v>40</v>
      </c>
      <c r="F651" s="336"/>
      <c r="G651" s="337"/>
      <c r="H651" s="223"/>
      <c r="I651" s="65"/>
    </row>
    <row r="652" spans="1:9" ht="90" customHeight="1">
      <c r="A652" s="546"/>
      <c r="B652" s="582"/>
      <c r="C652" s="146" t="s">
        <v>491</v>
      </c>
      <c r="D652" s="220">
        <v>26</v>
      </c>
      <c r="E652" s="220" t="s">
        <v>40</v>
      </c>
      <c r="F652" s="336"/>
      <c r="G652" s="337"/>
      <c r="H652" s="223"/>
      <c r="I652" s="65"/>
    </row>
    <row r="653" spans="1:9" ht="90" customHeight="1">
      <c r="A653" s="561">
        <v>4</v>
      </c>
      <c r="B653" s="565" t="s">
        <v>314</v>
      </c>
      <c r="C653" s="157" t="s">
        <v>315</v>
      </c>
      <c r="D653" s="89">
        <v>85</v>
      </c>
      <c r="E653" s="89" t="s">
        <v>40</v>
      </c>
      <c r="F653" s="339"/>
      <c r="G653" s="77"/>
      <c r="H653" s="230"/>
      <c r="I653" s="57"/>
    </row>
    <row r="654" spans="1:9" ht="90" customHeight="1">
      <c r="A654" s="561"/>
      <c r="B654" s="565"/>
      <c r="C654" s="157" t="s">
        <v>316</v>
      </c>
      <c r="D654" s="89">
        <v>450</v>
      </c>
      <c r="E654" s="89" t="s">
        <v>40</v>
      </c>
      <c r="F654" s="339"/>
      <c r="G654" s="77"/>
      <c r="H654" s="230"/>
      <c r="I654" s="57"/>
    </row>
    <row r="655" spans="1:9" ht="90" customHeight="1">
      <c r="A655" s="561"/>
      <c r="B655" s="565"/>
      <c r="C655" s="157" t="s">
        <v>317</v>
      </c>
      <c r="D655" s="89">
        <v>680</v>
      </c>
      <c r="E655" s="89" t="s">
        <v>40</v>
      </c>
      <c r="F655" s="339"/>
      <c r="G655" s="77"/>
      <c r="H655" s="230"/>
      <c r="I655" s="57"/>
    </row>
    <row r="656" spans="1:9" ht="90" customHeight="1">
      <c r="A656" s="54">
        <v>5</v>
      </c>
      <c r="B656" s="232" t="s">
        <v>492</v>
      </c>
      <c r="C656" s="225" t="s">
        <v>493</v>
      </c>
      <c r="D656" s="89">
        <v>5</v>
      </c>
      <c r="E656" s="89" t="s">
        <v>494</v>
      </c>
      <c r="F656" s="339"/>
      <c r="G656" s="77"/>
      <c r="H656" s="230"/>
      <c r="I656" s="57"/>
    </row>
    <row r="657" spans="1:9" ht="90" customHeight="1">
      <c r="A657" s="219">
        <v>6</v>
      </c>
      <c r="B657" s="75" t="s">
        <v>495</v>
      </c>
      <c r="C657" s="214" t="s">
        <v>496</v>
      </c>
      <c r="D657" s="220">
        <v>9</v>
      </c>
      <c r="E657" s="220" t="s">
        <v>347</v>
      </c>
      <c r="F657" s="336"/>
      <c r="G657" s="337"/>
      <c r="H657" s="223"/>
      <c r="I657" s="65"/>
    </row>
    <row r="658" spans="1:9" ht="90" customHeight="1">
      <c r="A658" s="561">
        <v>7</v>
      </c>
      <c r="B658" s="629" t="s">
        <v>497</v>
      </c>
      <c r="C658" s="322" t="s">
        <v>498</v>
      </c>
      <c r="D658" s="256">
        <v>1</v>
      </c>
      <c r="E658" s="256" t="s">
        <v>306</v>
      </c>
      <c r="F658" s="83"/>
      <c r="G658" s="77"/>
      <c r="H658" s="230"/>
      <c r="I658" s="57"/>
    </row>
    <row r="659" spans="1:9" ht="90" customHeight="1">
      <c r="A659" s="561"/>
      <c r="B659" s="630"/>
      <c r="C659" s="322" t="s">
        <v>499</v>
      </c>
      <c r="D659" s="258">
        <v>4</v>
      </c>
      <c r="E659" s="256" t="s">
        <v>321</v>
      </c>
      <c r="F659" s="86"/>
      <c r="G659" s="77"/>
      <c r="H659" s="230"/>
      <c r="I659" s="57"/>
    </row>
    <row r="660" spans="1:9" ht="90" customHeight="1">
      <c r="A660" s="561"/>
      <c r="B660" s="630"/>
      <c r="C660" s="251" t="s">
        <v>354</v>
      </c>
      <c r="D660" s="258">
        <v>1</v>
      </c>
      <c r="E660" s="256" t="s">
        <v>46</v>
      </c>
      <c r="F660" s="86"/>
      <c r="G660" s="77"/>
      <c r="H660" s="230"/>
      <c r="I660" s="57"/>
    </row>
    <row r="661" spans="1:9" ht="90" customHeight="1">
      <c r="A661" s="561"/>
      <c r="B661" s="630"/>
      <c r="C661" s="322" t="s">
        <v>500</v>
      </c>
      <c r="D661" s="258">
        <v>1</v>
      </c>
      <c r="E661" s="256" t="s">
        <v>238</v>
      </c>
      <c r="F661" s="86"/>
      <c r="G661" s="77"/>
      <c r="H661" s="230"/>
      <c r="I661" s="57"/>
    </row>
    <row r="662" spans="1:9" ht="90" customHeight="1">
      <c r="A662" s="561"/>
      <c r="B662" s="630"/>
      <c r="C662" s="326" t="s">
        <v>324</v>
      </c>
      <c r="D662" s="258">
        <v>50</v>
      </c>
      <c r="E662" s="256" t="s">
        <v>228</v>
      </c>
      <c r="F662" s="86"/>
      <c r="G662" s="77"/>
      <c r="H662" s="230"/>
      <c r="I662" s="57"/>
    </row>
    <row r="663" spans="1:9" ht="59.1" customHeight="1">
      <c r="A663" s="561"/>
      <c r="B663" s="630"/>
      <c r="C663" s="324" t="s">
        <v>325</v>
      </c>
      <c r="D663" s="258">
        <v>50</v>
      </c>
      <c r="E663" s="256" t="s">
        <v>228</v>
      </c>
      <c r="F663" s="86"/>
      <c r="G663" s="77"/>
      <c r="H663" s="230"/>
      <c r="I663" s="57"/>
    </row>
    <row r="664" spans="1:9" ht="60.95" customHeight="1">
      <c r="A664" s="561"/>
      <c r="B664" s="630"/>
      <c r="C664" s="325" t="s">
        <v>326</v>
      </c>
      <c r="D664" s="258">
        <v>1</v>
      </c>
      <c r="E664" s="256" t="s">
        <v>238</v>
      </c>
      <c r="F664" s="86"/>
      <c r="G664" s="77"/>
      <c r="H664" s="230"/>
      <c r="I664" s="57"/>
    </row>
    <row r="665" spans="1:9" ht="60.95" customHeight="1">
      <c r="A665" s="545"/>
      <c r="B665" s="630"/>
      <c r="C665" s="328" t="s">
        <v>501</v>
      </c>
      <c r="D665" s="340">
        <v>50</v>
      </c>
      <c r="E665" s="341" t="s">
        <v>228</v>
      </c>
      <c r="F665" s="234"/>
      <c r="G665" s="77"/>
      <c r="H665" s="230"/>
      <c r="I665" s="57"/>
    </row>
    <row r="666" spans="1:9" ht="90" customHeight="1">
      <c r="A666" s="561">
        <v>8</v>
      </c>
      <c r="B666" s="631" t="s">
        <v>277</v>
      </c>
      <c r="C666" s="326" t="s">
        <v>502</v>
      </c>
      <c r="D666" s="258">
        <v>1</v>
      </c>
      <c r="E666" s="83" t="s">
        <v>238</v>
      </c>
      <c r="F666" s="86"/>
      <c r="G666" s="77"/>
      <c r="H666" s="230"/>
      <c r="I666" s="57"/>
    </row>
    <row r="667" spans="1:9" ht="90" customHeight="1">
      <c r="A667" s="561"/>
      <c r="B667" s="631"/>
      <c r="C667" s="326" t="s">
        <v>503</v>
      </c>
      <c r="D667" s="258">
        <v>1</v>
      </c>
      <c r="E667" s="83" t="s">
        <v>238</v>
      </c>
      <c r="F667" s="86"/>
      <c r="G667" s="77"/>
      <c r="H667" s="230"/>
      <c r="I667" s="57"/>
    </row>
    <row r="668" spans="1:9" ht="90" customHeight="1">
      <c r="A668" s="561"/>
      <c r="B668" s="631"/>
      <c r="C668" s="332" t="s">
        <v>504</v>
      </c>
      <c r="D668" s="258">
        <v>25</v>
      </c>
      <c r="E668" s="83" t="s">
        <v>40</v>
      </c>
      <c r="F668" s="86"/>
      <c r="G668" s="77"/>
      <c r="H668" s="230"/>
      <c r="I668" s="57"/>
    </row>
    <row r="669" spans="1:9" ht="90" customHeight="1">
      <c r="A669" s="561"/>
      <c r="B669" s="631"/>
      <c r="C669" s="330" t="s">
        <v>505</v>
      </c>
      <c r="D669" s="258">
        <v>1</v>
      </c>
      <c r="E669" s="83" t="s">
        <v>238</v>
      </c>
      <c r="F669" s="86"/>
      <c r="G669" s="77"/>
      <c r="H669" s="230"/>
      <c r="I669" s="57"/>
    </row>
    <row r="670" spans="1:9" ht="117" customHeight="1">
      <c r="A670" s="54">
        <v>9</v>
      </c>
      <c r="B670" s="207" t="s">
        <v>281</v>
      </c>
      <c r="C670" s="207" t="s">
        <v>506</v>
      </c>
      <c r="D670" s="86">
        <v>1</v>
      </c>
      <c r="E670" s="83" t="s">
        <v>238</v>
      </c>
      <c r="F670" s="86"/>
      <c r="G670" s="77"/>
      <c r="H670" s="230"/>
      <c r="I670" s="57"/>
    </row>
    <row r="671" spans="1:9" ht="44.1" customHeight="1">
      <c r="A671" s="54">
        <v>10</v>
      </c>
      <c r="B671" s="207" t="s">
        <v>333</v>
      </c>
      <c r="C671" s="207" t="s">
        <v>334</v>
      </c>
      <c r="D671" s="86">
        <v>1</v>
      </c>
      <c r="E671" s="83" t="s">
        <v>238</v>
      </c>
      <c r="F671" s="86"/>
      <c r="G671" s="77"/>
      <c r="H671" s="230"/>
      <c r="I671" s="57"/>
    </row>
    <row r="672" spans="1:9" ht="23.1" customHeight="1">
      <c r="A672" s="473" t="s">
        <v>50</v>
      </c>
      <c r="B672" s="474"/>
      <c r="C672" s="474"/>
      <c r="D672" s="474"/>
      <c r="E672" s="474"/>
      <c r="F672" s="475"/>
      <c r="G672" s="346">
        <f>SUM(G632:G671)</f>
        <v>0</v>
      </c>
      <c r="H672" s="333">
        <f>SUM(H632:H671)</f>
        <v>0</v>
      </c>
      <c r="I672" s="129"/>
    </row>
    <row r="673" spans="1:9" ht="23.1" customHeight="1">
      <c r="A673" s="635" t="s">
        <v>239</v>
      </c>
      <c r="B673" s="636"/>
      <c r="C673" s="636"/>
      <c r="D673" s="636"/>
      <c r="E673" s="636"/>
      <c r="F673" s="637"/>
      <c r="G673" s="420">
        <f>G672</f>
        <v>0</v>
      </c>
      <c r="H673" s="421">
        <f>H672</f>
        <v>0</v>
      </c>
      <c r="I673" s="429"/>
    </row>
    <row r="674" spans="1:9" ht="30" customHeight="1">
      <c r="A674" s="638" t="s">
        <v>0</v>
      </c>
      <c r="B674" s="638"/>
      <c r="C674" s="639" t="s">
        <v>1</v>
      </c>
      <c r="D674" s="640"/>
      <c r="E674" s="640"/>
      <c r="F674" s="640"/>
      <c r="G674" s="641"/>
      <c r="H674" s="641"/>
      <c r="I674" s="642"/>
    </row>
    <row r="675" spans="1:9" ht="35.1" customHeight="1">
      <c r="A675" s="553" t="s">
        <v>2</v>
      </c>
      <c r="B675" s="553"/>
      <c r="C675" s="539" t="s">
        <v>260</v>
      </c>
      <c r="D675" s="540"/>
      <c r="E675" s="540"/>
      <c r="F675" s="540"/>
      <c r="G675" s="641"/>
      <c r="H675" s="641"/>
      <c r="I675" s="642"/>
    </row>
    <row r="676" spans="1:9" ht="35.1" customHeight="1">
      <c r="A676" s="553"/>
      <c r="B676" s="553"/>
      <c r="C676" s="541" t="s">
        <v>167</v>
      </c>
      <c r="D676" s="542"/>
      <c r="E676" s="542"/>
      <c r="F676" s="542"/>
      <c r="G676" s="643"/>
      <c r="H676" s="643"/>
      <c r="I676" s="644"/>
    </row>
    <row r="677" spans="1:9" ht="15" customHeight="1">
      <c r="A677" s="543" t="s">
        <v>5</v>
      </c>
      <c r="B677" s="543"/>
      <c r="C677" s="267" t="s">
        <v>507</v>
      </c>
      <c r="D677" s="544" t="s">
        <v>508</v>
      </c>
      <c r="E677" s="544"/>
      <c r="F677" s="544"/>
      <c r="G677" s="544"/>
      <c r="H677" s="544"/>
      <c r="I677" s="317" t="s">
        <v>8</v>
      </c>
    </row>
    <row r="678" spans="1:9" ht="15" customHeight="1">
      <c r="A678" s="543" t="s">
        <v>9</v>
      </c>
      <c r="B678" s="543"/>
      <c r="C678" s="267" t="s">
        <v>10</v>
      </c>
      <c r="D678" s="544" t="s">
        <v>11</v>
      </c>
      <c r="E678" s="544"/>
      <c r="F678" s="544"/>
      <c r="G678" s="544"/>
      <c r="H678" s="544"/>
      <c r="I678" s="317" t="s">
        <v>12</v>
      </c>
    </row>
    <row r="679" spans="1:9" ht="15" customHeight="1">
      <c r="A679" s="543" t="s">
        <v>13</v>
      </c>
      <c r="B679" s="543"/>
      <c r="C679" s="267" t="s">
        <v>509</v>
      </c>
      <c r="D679" s="544" t="s">
        <v>510</v>
      </c>
      <c r="E679" s="544"/>
      <c r="F679" s="544"/>
      <c r="G679" s="544"/>
      <c r="H679" s="544"/>
      <c r="I679" s="317" t="s">
        <v>16</v>
      </c>
    </row>
    <row r="680" spans="1:9" ht="15" customHeight="1">
      <c r="A680" s="543" t="s">
        <v>17</v>
      </c>
      <c r="B680" s="543"/>
      <c r="C680" s="267" t="s">
        <v>18</v>
      </c>
      <c r="D680" s="544" t="s">
        <v>511</v>
      </c>
      <c r="E680" s="544"/>
      <c r="F680" s="544"/>
      <c r="G680" s="544"/>
      <c r="H680" s="544"/>
      <c r="I680" s="317" t="s">
        <v>19</v>
      </c>
    </row>
    <row r="681" spans="1:9" ht="15" customHeight="1">
      <c r="A681" s="543" t="s">
        <v>20</v>
      </c>
      <c r="B681" s="543"/>
      <c r="C681" s="266" t="s">
        <v>21</v>
      </c>
      <c r="D681" s="669"/>
      <c r="E681" s="670"/>
      <c r="F681" s="669" t="s">
        <v>22</v>
      </c>
      <c r="G681" s="670"/>
      <c r="H681" s="537" t="s">
        <v>265</v>
      </c>
      <c r="I681" s="537"/>
    </row>
    <row r="682" spans="1:9" ht="51" customHeight="1">
      <c r="A682" s="242" t="s">
        <v>24</v>
      </c>
      <c r="B682" s="422" t="s">
        <v>25</v>
      </c>
      <c r="C682" s="423" t="s">
        <v>266</v>
      </c>
      <c r="D682" s="423" t="s">
        <v>27</v>
      </c>
      <c r="E682" s="423" t="s">
        <v>28</v>
      </c>
      <c r="F682" s="423" t="s">
        <v>29</v>
      </c>
      <c r="G682" s="423" t="s">
        <v>30</v>
      </c>
      <c r="H682" s="242" t="s">
        <v>31</v>
      </c>
      <c r="I682" s="242" t="s">
        <v>32</v>
      </c>
    </row>
    <row r="683" spans="1:9" ht="15" customHeight="1">
      <c r="A683" s="73"/>
      <c r="B683" s="424"/>
      <c r="C683" s="269" t="s">
        <v>392</v>
      </c>
      <c r="D683" s="425"/>
      <c r="E683" s="425"/>
      <c r="F683" s="425"/>
      <c r="G683" s="425"/>
      <c r="H683" s="73"/>
      <c r="I683" s="242"/>
    </row>
    <row r="684" spans="1:9" ht="143.1" customHeight="1">
      <c r="A684" s="548">
        <v>1</v>
      </c>
      <c r="B684" s="553" t="s">
        <v>512</v>
      </c>
      <c r="C684" s="271" t="s">
        <v>269</v>
      </c>
      <c r="D684" s="272">
        <v>1</v>
      </c>
      <c r="E684" s="273" t="s">
        <v>270</v>
      </c>
      <c r="F684" s="426"/>
      <c r="G684" s="275"/>
      <c r="H684" s="276"/>
      <c r="I684" s="126"/>
    </row>
    <row r="685" spans="1:9" ht="143.1" customHeight="1">
      <c r="A685" s="548"/>
      <c r="B685" s="553"/>
      <c r="C685" s="277" t="s">
        <v>513</v>
      </c>
      <c r="D685" s="272">
        <v>4</v>
      </c>
      <c r="E685" s="273" t="s">
        <v>270</v>
      </c>
      <c r="F685" s="426"/>
      <c r="G685" s="275"/>
      <c r="H685" s="276"/>
      <c r="I685" s="126"/>
    </row>
    <row r="686" spans="1:9" ht="143.1" customHeight="1">
      <c r="A686" s="548"/>
      <c r="B686" s="553"/>
      <c r="C686" s="278" t="s">
        <v>514</v>
      </c>
      <c r="D686" s="272">
        <v>80</v>
      </c>
      <c r="E686" s="273" t="s">
        <v>146</v>
      </c>
      <c r="F686" s="426"/>
      <c r="G686" s="275"/>
      <c r="H686" s="276"/>
      <c r="I686" s="126"/>
    </row>
    <row r="687" spans="1:9" ht="143.1" customHeight="1">
      <c r="A687" s="548"/>
      <c r="B687" s="553"/>
      <c r="C687" s="267" t="s">
        <v>515</v>
      </c>
      <c r="D687" s="272">
        <v>140</v>
      </c>
      <c r="E687" s="273" t="s">
        <v>146</v>
      </c>
      <c r="F687" s="426"/>
      <c r="G687" s="275"/>
      <c r="H687" s="276"/>
      <c r="I687" s="126"/>
    </row>
    <row r="688" spans="1:9" ht="143.1" customHeight="1">
      <c r="A688" s="548"/>
      <c r="B688" s="553"/>
      <c r="C688" s="279" t="s">
        <v>274</v>
      </c>
      <c r="D688" s="272">
        <v>120</v>
      </c>
      <c r="E688" s="273" t="s">
        <v>146</v>
      </c>
      <c r="F688" s="426"/>
      <c r="G688" s="275"/>
      <c r="H688" s="276"/>
      <c r="I688" s="126"/>
    </row>
    <row r="689" spans="1:9" ht="143.1" customHeight="1">
      <c r="A689" s="549">
        <v>2</v>
      </c>
      <c r="B689" s="553" t="s">
        <v>516</v>
      </c>
      <c r="C689" s="280" t="s">
        <v>517</v>
      </c>
      <c r="D689" s="282">
        <v>1</v>
      </c>
      <c r="E689" s="282" t="s">
        <v>63</v>
      </c>
      <c r="F689" s="283"/>
      <c r="G689" s="275"/>
      <c r="H689" s="276"/>
      <c r="I689" s="126"/>
    </row>
    <row r="690" spans="1:9" ht="143.1" customHeight="1">
      <c r="A690" s="645"/>
      <c r="B690" s="553"/>
      <c r="C690" s="284" t="s">
        <v>61</v>
      </c>
      <c r="D690" s="282">
        <v>1</v>
      </c>
      <c r="E690" s="282" t="s">
        <v>270</v>
      </c>
      <c r="F690" s="283"/>
      <c r="G690" s="275"/>
      <c r="H690" s="276"/>
      <c r="I690" s="126"/>
    </row>
    <row r="691" spans="1:9" ht="143.1" customHeight="1">
      <c r="A691" s="646">
        <v>3</v>
      </c>
      <c r="B691" s="557" t="s">
        <v>277</v>
      </c>
      <c r="C691" s="284" t="s">
        <v>518</v>
      </c>
      <c r="D691" s="282">
        <v>1</v>
      </c>
      <c r="E691" s="282" t="s">
        <v>270</v>
      </c>
      <c r="F691" s="283"/>
      <c r="G691" s="275"/>
      <c r="H691" s="276"/>
      <c r="I691" s="126"/>
    </row>
    <row r="692" spans="1:9" ht="143.1" customHeight="1">
      <c r="A692" s="647"/>
      <c r="B692" s="649"/>
      <c r="C692" s="284" t="s">
        <v>278</v>
      </c>
      <c r="D692" s="282">
        <v>1</v>
      </c>
      <c r="E692" s="282" t="s">
        <v>63</v>
      </c>
      <c r="F692" s="283"/>
      <c r="G692" s="275"/>
      <c r="H692" s="276"/>
      <c r="I692" s="126"/>
    </row>
    <row r="693" spans="1:9" ht="143.1" customHeight="1">
      <c r="A693" s="647"/>
      <c r="B693" s="649"/>
      <c r="C693" s="284" t="s">
        <v>279</v>
      </c>
      <c r="D693" s="282">
        <v>20</v>
      </c>
      <c r="E693" s="282" t="s">
        <v>69</v>
      </c>
      <c r="F693" s="283"/>
      <c r="G693" s="275"/>
      <c r="H693" s="276"/>
      <c r="I693" s="126"/>
    </row>
    <row r="694" spans="1:9" ht="143.1" customHeight="1">
      <c r="A694" s="647"/>
      <c r="B694" s="649"/>
      <c r="C694" s="284" t="s">
        <v>402</v>
      </c>
      <c r="D694" s="282">
        <v>20</v>
      </c>
      <c r="E694" s="282" t="s">
        <v>69</v>
      </c>
      <c r="F694" s="283"/>
      <c r="G694" s="275"/>
      <c r="H694" s="276"/>
      <c r="I694" s="126"/>
    </row>
    <row r="695" spans="1:9" ht="143.1" customHeight="1">
      <c r="A695" s="647"/>
      <c r="B695" s="649"/>
      <c r="C695" s="427" t="s">
        <v>403</v>
      </c>
      <c r="D695" s="282">
        <v>20</v>
      </c>
      <c r="E695" s="282" t="s">
        <v>146</v>
      </c>
      <c r="F695" s="283"/>
      <c r="G695" s="275"/>
      <c r="H695" s="276"/>
      <c r="I695" s="126"/>
    </row>
    <row r="696" spans="1:9" ht="143.1" customHeight="1">
      <c r="A696" s="648"/>
      <c r="B696" s="558"/>
      <c r="C696" s="427" t="s">
        <v>404</v>
      </c>
      <c r="D696" s="282">
        <v>1</v>
      </c>
      <c r="E696" s="282" t="s">
        <v>73</v>
      </c>
      <c r="F696" s="283"/>
      <c r="G696" s="275"/>
      <c r="H696" s="276"/>
      <c r="I696" s="126"/>
    </row>
    <row r="697" spans="1:9" ht="143.1" customHeight="1">
      <c r="A697" s="270">
        <v>4</v>
      </c>
      <c r="B697" s="301" t="s">
        <v>281</v>
      </c>
      <c r="C697" s="427" t="s">
        <v>282</v>
      </c>
      <c r="D697" s="282">
        <v>1</v>
      </c>
      <c r="E697" s="282" t="s">
        <v>63</v>
      </c>
      <c r="F697" s="283"/>
      <c r="G697" s="275"/>
      <c r="H697" s="276"/>
      <c r="I697" s="126"/>
    </row>
    <row r="698" spans="1:9" ht="143.1" customHeight="1">
      <c r="A698" s="107">
        <v>5</v>
      </c>
      <c r="B698" s="298" t="s">
        <v>519</v>
      </c>
      <c r="C698" s="299" t="s">
        <v>520</v>
      </c>
      <c r="D698" s="272">
        <v>27</v>
      </c>
      <c r="E698" s="275" t="s">
        <v>69</v>
      </c>
      <c r="F698" s="426"/>
      <c r="G698" s="275"/>
      <c r="H698" s="276"/>
      <c r="I698" s="126"/>
    </row>
    <row r="699" spans="1:9" ht="143.1" customHeight="1">
      <c r="A699" s="551">
        <v>6</v>
      </c>
      <c r="B699" s="557" t="s">
        <v>289</v>
      </c>
      <c r="C699" s="301" t="s">
        <v>290</v>
      </c>
      <c r="D699" s="302">
        <v>46</v>
      </c>
      <c r="E699" s="301" t="s">
        <v>69</v>
      </c>
      <c r="F699" s="302"/>
      <c r="G699" s="275"/>
      <c r="H699" s="276"/>
      <c r="I699" s="303"/>
    </row>
    <row r="700" spans="1:9" ht="143.1" customHeight="1">
      <c r="A700" s="552"/>
      <c r="B700" s="558"/>
      <c r="C700" s="301" t="s">
        <v>291</v>
      </c>
      <c r="D700" s="301">
        <v>22</v>
      </c>
      <c r="E700" s="301" t="s">
        <v>69</v>
      </c>
      <c r="F700" s="301"/>
      <c r="G700" s="275"/>
      <c r="H700" s="276"/>
      <c r="I700" s="303"/>
    </row>
    <row r="701" spans="1:9" ht="143.1" customHeight="1">
      <c r="A701" s="551">
        <v>7</v>
      </c>
      <c r="B701" s="557" t="s">
        <v>292</v>
      </c>
      <c r="C701" s="301" t="s">
        <v>293</v>
      </c>
      <c r="D701" s="301">
        <v>593</v>
      </c>
      <c r="E701" s="301" t="s">
        <v>69</v>
      </c>
      <c r="F701" s="301"/>
      <c r="G701" s="275"/>
      <c r="H701" s="276"/>
      <c r="I701" s="303"/>
    </row>
    <row r="702" spans="1:9" ht="143.1" customHeight="1">
      <c r="A702" s="552"/>
      <c r="B702" s="558"/>
      <c r="C702" s="301" t="s">
        <v>294</v>
      </c>
      <c r="D702" s="301">
        <v>468</v>
      </c>
      <c r="E702" s="301" t="s">
        <v>69</v>
      </c>
      <c r="F702" s="301"/>
      <c r="G702" s="275"/>
      <c r="H702" s="276"/>
      <c r="I702" s="303"/>
    </row>
    <row r="703" spans="1:9" ht="143.1" customHeight="1">
      <c r="A703" s="300">
        <v>8</v>
      </c>
      <c r="B703" s="265" t="s">
        <v>521</v>
      </c>
      <c r="C703" s="265" t="s">
        <v>522</v>
      </c>
      <c r="D703" s="265">
        <v>12</v>
      </c>
      <c r="E703" s="265" t="s">
        <v>69</v>
      </c>
      <c r="F703" s="265"/>
      <c r="G703" s="275"/>
      <c r="H703" s="276"/>
      <c r="I703" s="300"/>
    </row>
    <row r="704" spans="1:9" ht="143.1" customHeight="1">
      <c r="A704" s="300">
        <v>9</v>
      </c>
      <c r="B704" s="265" t="s">
        <v>287</v>
      </c>
      <c r="C704" s="428" t="s">
        <v>523</v>
      </c>
      <c r="D704" s="265">
        <v>9</v>
      </c>
      <c r="E704" s="265" t="s">
        <v>270</v>
      </c>
      <c r="F704" s="265"/>
      <c r="G704" s="275"/>
      <c r="H704" s="276"/>
      <c r="I704" s="300"/>
    </row>
    <row r="705" spans="1:9" ht="143.1" customHeight="1">
      <c r="A705" s="300">
        <v>10</v>
      </c>
      <c r="B705" s="265" t="s">
        <v>285</v>
      </c>
      <c r="C705" s="265" t="s">
        <v>524</v>
      </c>
      <c r="D705" s="265">
        <v>13</v>
      </c>
      <c r="E705" s="265" t="s">
        <v>69</v>
      </c>
      <c r="F705" s="265"/>
      <c r="G705" s="275"/>
      <c r="H705" s="276"/>
      <c r="I705" s="300"/>
    </row>
    <row r="706" spans="1:9" ht="143.1" customHeight="1">
      <c r="A706" s="300">
        <v>11</v>
      </c>
      <c r="B706" s="265" t="s">
        <v>525</v>
      </c>
      <c r="C706" s="265" t="s">
        <v>526</v>
      </c>
      <c r="D706" s="265">
        <v>2</v>
      </c>
      <c r="E706" s="265" t="s">
        <v>69</v>
      </c>
      <c r="F706" s="265"/>
      <c r="G706" s="275"/>
      <c r="H706" s="276"/>
      <c r="I706" s="300"/>
    </row>
    <row r="707" spans="1:9" ht="143.1" customHeight="1">
      <c r="A707" s="300">
        <v>12</v>
      </c>
      <c r="B707" s="265" t="s">
        <v>527</v>
      </c>
      <c r="C707" s="265" t="s">
        <v>528</v>
      </c>
      <c r="D707" s="265">
        <v>12</v>
      </c>
      <c r="E707" s="265" t="s">
        <v>69</v>
      </c>
      <c r="F707" s="265"/>
      <c r="G707" s="275"/>
      <c r="H707" s="276"/>
      <c r="I707" s="300"/>
    </row>
    <row r="708" spans="1:9" ht="143.1" customHeight="1">
      <c r="A708" s="300">
        <v>13</v>
      </c>
      <c r="B708" s="265" t="s">
        <v>529</v>
      </c>
      <c r="C708" s="300" t="s">
        <v>300</v>
      </c>
      <c r="D708" s="275">
        <v>5</v>
      </c>
      <c r="E708" s="265" t="s">
        <v>69</v>
      </c>
      <c r="F708" s="275"/>
      <c r="G708" s="275"/>
      <c r="H708" s="276"/>
      <c r="I708" s="300" t="s">
        <v>301</v>
      </c>
    </row>
    <row r="709" spans="1:9" ht="29.1" customHeight="1">
      <c r="A709" s="547" t="s">
        <v>50</v>
      </c>
      <c r="B709" s="547"/>
      <c r="C709" s="547"/>
      <c r="D709" s="547"/>
      <c r="E709" s="547"/>
      <c r="F709" s="547"/>
      <c r="G709" s="304">
        <f>SUM(G684:G708)</f>
        <v>0</v>
      </c>
      <c r="H709" s="305">
        <f t="shared" ref="H709:H710" si="2">G709/70</f>
        <v>0</v>
      </c>
      <c r="I709" s="319"/>
    </row>
    <row r="710" spans="1:9" ht="30" customHeight="1">
      <c r="A710" s="559" t="s">
        <v>239</v>
      </c>
      <c r="B710" s="559"/>
      <c r="C710" s="559"/>
      <c r="D710" s="559"/>
      <c r="E710" s="559"/>
      <c r="F710" s="559"/>
      <c r="G710" s="306">
        <f>G709</f>
        <v>0</v>
      </c>
      <c r="H710" s="307">
        <f t="shared" si="2"/>
        <v>0</v>
      </c>
      <c r="I710" s="320"/>
    </row>
    <row r="711" spans="1:9" ht="15" customHeight="1">
      <c r="A711" s="731"/>
      <c r="B711" s="732"/>
      <c r="C711" s="501" t="s">
        <v>530</v>
      </c>
      <c r="D711" s="501"/>
      <c r="E711" s="501"/>
      <c r="F711" s="501"/>
      <c r="G711" s="732"/>
      <c r="H711" s="732"/>
      <c r="I711" s="735"/>
    </row>
    <row r="712" spans="1:9" ht="15" customHeight="1">
      <c r="A712" s="733"/>
      <c r="B712" s="734"/>
      <c r="C712" s="490" t="s">
        <v>531</v>
      </c>
      <c r="D712" s="490"/>
      <c r="E712" s="490"/>
      <c r="F712" s="490"/>
      <c r="G712" s="734"/>
      <c r="H712" s="734"/>
      <c r="I712" s="736"/>
    </row>
    <row r="713" spans="1:9" ht="15" customHeight="1">
      <c r="A713" s="733"/>
      <c r="B713" s="734"/>
      <c r="C713" s="491" t="s">
        <v>241</v>
      </c>
      <c r="D713" s="491"/>
      <c r="E713" s="491"/>
      <c r="F713" s="491"/>
      <c r="G713" s="734"/>
      <c r="H713" s="734"/>
      <c r="I713" s="736"/>
    </row>
    <row r="714" spans="1:9" ht="26.1" customHeight="1">
      <c r="A714" s="733"/>
      <c r="B714" s="734"/>
      <c r="C714" s="239"/>
      <c r="D714" s="240"/>
      <c r="E714" s="240"/>
      <c r="F714" s="240"/>
      <c r="G714" s="734"/>
      <c r="H714" s="734"/>
      <c r="I714" s="736"/>
    </row>
    <row r="715" spans="1:9" ht="15" customHeight="1">
      <c r="A715" s="445" t="s">
        <v>5</v>
      </c>
      <c r="B715" s="446"/>
      <c r="C715" s="139" t="s">
        <v>532</v>
      </c>
      <c r="D715" s="467" t="s">
        <v>533</v>
      </c>
      <c r="E715" s="467"/>
      <c r="F715" s="467"/>
      <c r="G715" s="467"/>
      <c r="H715" s="467"/>
      <c r="I715" s="123" t="s">
        <v>8</v>
      </c>
    </row>
    <row r="716" spans="1:9" ht="15" customHeight="1">
      <c r="A716" s="448" t="s">
        <v>9</v>
      </c>
      <c r="B716" s="449"/>
      <c r="C716" s="140" t="s">
        <v>10</v>
      </c>
      <c r="D716" s="468" t="s">
        <v>11</v>
      </c>
      <c r="E716" s="468"/>
      <c r="F716" s="468"/>
      <c r="G716" s="468"/>
      <c r="H716" s="468"/>
      <c r="I716" s="124" t="s">
        <v>12</v>
      </c>
    </row>
    <row r="717" spans="1:9" ht="15" customHeight="1">
      <c r="A717" s="448" t="s">
        <v>13</v>
      </c>
      <c r="B717" s="449"/>
      <c r="C717" s="140" t="s">
        <v>534</v>
      </c>
      <c r="D717" s="468" t="s">
        <v>535</v>
      </c>
      <c r="E717" s="468"/>
      <c r="F717" s="468"/>
      <c r="G717" s="468"/>
      <c r="H717" s="468"/>
      <c r="I717" s="124" t="s">
        <v>16</v>
      </c>
    </row>
    <row r="718" spans="1:9" ht="15" customHeight="1">
      <c r="A718" s="448" t="s">
        <v>17</v>
      </c>
      <c r="B718" s="449"/>
      <c r="C718" s="140" t="s">
        <v>246</v>
      </c>
      <c r="D718" s="180"/>
      <c r="E718" s="180"/>
      <c r="F718" s="180"/>
      <c r="G718" s="180"/>
      <c r="H718" s="140" t="s">
        <v>246</v>
      </c>
      <c r="I718" s="124" t="s">
        <v>19</v>
      </c>
    </row>
    <row r="719" spans="1:9" ht="15" customHeight="1">
      <c r="A719" s="448" t="s">
        <v>20</v>
      </c>
      <c r="B719" s="449"/>
      <c r="C719" s="43" t="s">
        <v>21</v>
      </c>
      <c r="D719" s="492"/>
      <c r="E719" s="492"/>
      <c r="F719" s="492" t="s">
        <v>22</v>
      </c>
      <c r="G719" s="492"/>
      <c r="H719" s="180"/>
      <c r="I719" s="125" t="s">
        <v>23</v>
      </c>
    </row>
    <row r="720" spans="1:9" ht="15" customHeight="1">
      <c r="A720" s="430"/>
      <c r="B720" s="431"/>
      <c r="C720" s="430"/>
      <c r="D720" s="430"/>
      <c r="E720" s="430"/>
      <c r="F720" s="430"/>
      <c r="G720" s="430"/>
      <c r="H720" s="430"/>
      <c r="I720" s="430"/>
    </row>
    <row r="721" spans="1:9" ht="45.95" customHeight="1">
      <c r="A721" s="47" t="s">
        <v>24</v>
      </c>
      <c r="B721" s="193" t="s">
        <v>25</v>
      </c>
      <c r="C721" s="47" t="s">
        <v>266</v>
      </c>
      <c r="D721" s="47" t="s">
        <v>27</v>
      </c>
      <c r="E721" s="47" t="s">
        <v>28</v>
      </c>
      <c r="F721" s="47" t="s">
        <v>29</v>
      </c>
      <c r="G721" s="47" t="s">
        <v>30</v>
      </c>
      <c r="H721" s="47" t="s">
        <v>31</v>
      </c>
      <c r="I721" s="47" t="s">
        <v>32</v>
      </c>
    </row>
    <row r="722" spans="1:9" ht="108.95" customHeight="1">
      <c r="A722" s="107">
        <v>1</v>
      </c>
      <c r="B722" s="215" t="s">
        <v>424</v>
      </c>
      <c r="C722" s="215" t="s">
        <v>114</v>
      </c>
      <c r="D722" s="432">
        <v>29.95</v>
      </c>
      <c r="E722" s="432" t="s">
        <v>425</v>
      </c>
      <c r="F722" s="432"/>
      <c r="G722" s="432"/>
      <c r="H722" s="433"/>
      <c r="I722" s="126"/>
    </row>
    <row r="723" spans="1:9" ht="108.95" customHeight="1">
      <c r="A723" s="107">
        <v>2</v>
      </c>
      <c r="B723" s="215" t="s">
        <v>115</v>
      </c>
      <c r="C723" s="215" t="s">
        <v>536</v>
      </c>
      <c r="D723" s="432">
        <v>37.6</v>
      </c>
      <c r="E723" s="432" t="s">
        <v>40</v>
      </c>
      <c r="F723" s="432"/>
      <c r="G723" s="432"/>
      <c r="H723" s="433"/>
      <c r="I723" s="107"/>
    </row>
    <row r="724" spans="1:9" ht="108.95" customHeight="1">
      <c r="A724" s="107">
        <v>4</v>
      </c>
      <c r="B724" s="215" t="s">
        <v>431</v>
      </c>
      <c r="C724" s="215" t="s">
        <v>537</v>
      </c>
      <c r="D724" s="432">
        <v>980</v>
      </c>
      <c r="E724" s="432" t="s">
        <v>40</v>
      </c>
      <c r="F724" s="432"/>
      <c r="G724" s="432"/>
      <c r="H724" s="433"/>
      <c r="I724" s="107"/>
    </row>
    <row r="725" spans="1:9" ht="108.95" customHeight="1">
      <c r="A725" s="657">
        <v>5</v>
      </c>
      <c r="B725" s="673" t="s">
        <v>538</v>
      </c>
      <c r="C725" s="215" t="s">
        <v>539</v>
      </c>
      <c r="D725" s="432">
        <v>24</v>
      </c>
      <c r="E725" s="432" t="s">
        <v>425</v>
      </c>
      <c r="F725" s="432"/>
      <c r="G725" s="432"/>
      <c r="H725" s="433"/>
      <c r="I725" s="107"/>
    </row>
    <row r="726" spans="1:9" ht="108.95" customHeight="1">
      <c r="A726" s="658"/>
      <c r="B726" s="674"/>
      <c r="C726" s="215" t="s">
        <v>540</v>
      </c>
      <c r="D726" s="432">
        <v>18.7</v>
      </c>
      <c r="E726" s="432" t="s">
        <v>40</v>
      </c>
      <c r="F726" s="432"/>
      <c r="G726" s="432"/>
      <c r="H726" s="433"/>
      <c r="I726" s="107"/>
    </row>
    <row r="727" spans="1:9" ht="108.95" customHeight="1">
      <c r="A727" s="658"/>
      <c r="B727" s="674"/>
      <c r="C727" s="107" t="s">
        <v>541</v>
      </c>
      <c r="D727" s="432">
        <v>43.2</v>
      </c>
      <c r="E727" s="432" t="s">
        <v>40</v>
      </c>
      <c r="F727" s="432"/>
      <c r="G727" s="432"/>
      <c r="H727" s="433"/>
      <c r="I727" s="107"/>
    </row>
    <row r="728" spans="1:9" ht="108.95" customHeight="1">
      <c r="A728" s="658"/>
      <c r="B728" s="674"/>
      <c r="C728" s="107" t="s">
        <v>542</v>
      </c>
      <c r="D728" s="434">
        <v>8.4</v>
      </c>
      <c r="E728" s="432" t="s">
        <v>40</v>
      </c>
      <c r="F728" s="434"/>
      <c r="G728" s="432"/>
      <c r="H728" s="433"/>
      <c r="I728" s="107"/>
    </row>
    <row r="729" spans="1:9" ht="108.95" customHeight="1">
      <c r="A729" s="658"/>
      <c r="B729" s="674"/>
      <c r="C729" s="215" t="s">
        <v>543</v>
      </c>
      <c r="D729" s="434">
        <v>12.5</v>
      </c>
      <c r="E729" s="432" t="s">
        <v>40</v>
      </c>
      <c r="F729" s="434"/>
      <c r="G729" s="432"/>
      <c r="H729" s="433"/>
      <c r="I729" s="107"/>
    </row>
    <row r="730" spans="1:9" ht="108.95" customHeight="1">
      <c r="A730" s="658"/>
      <c r="B730" s="674"/>
      <c r="C730" s="107" t="s">
        <v>140</v>
      </c>
      <c r="D730" s="432">
        <v>74.099999999999994</v>
      </c>
      <c r="E730" s="432" t="s">
        <v>40</v>
      </c>
      <c r="F730" s="432"/>
      <c r="G730" s="432"/>
      <c r="H730" s="433"/>
      <c r="I730" s="107" t="s">
        <v>301</v>
      </c>
    </row>
    <row r="731" spans="1:9" ht="108.95" customHeight="1">
      <c r="A731" s="658"/>
      <c r="B731" s="674"/>
      <c r="C731" s="215" t="s">
        <v>465</v>
      </c>
      <c r="D731" s="432">
        <v>96.3</v>
      </c>
      <c r="E731" s="432" t="s">
        <v>40</v>
      </c>
      <c r="F731" s="432"/>
      <c r="G731" s="432"/>
      <c r="H731" s="433"/>
      <c r="I731" s="215"/>
    </row>
    <row r="732" spans="1:9" ht="108.95" customHeight="1">
      <c r="A732" s="658"/>
      <c r="B732" s="674"/>
      <c r="C732" s="215" t="s">
        <v>467</v>
      </c>
      <c r="D732" s="432">
        <v>11</v>
      </c>
      <c r="E732" s="432" t="s">
        <v>46</v>
      </c>
      <c r="F732" s="432"/>
      <c r="G732" s="432"/>
      <c r="H732" s="433"/>
      <c r="I732" s="107"/>
    </row>
    <row r="733" spans="1:9" ht="108.95" customHeight="1">
      <c r="A733" s="658"/>
      <c r="B733" s="674"/>
      <c r="C733" s="215" t="s">
        <v>544</v>
      </c>
      <c r="D733" s="432">
        <v>2</v>
      </c>
      <c r="E733" s="432" t="s">
        <v>46</v>
      </c>
      <c r="F733" s="432"/>
      <c r="G733" s="432"/>
      <c r="H733" s="433"/>
      <c r="I733" s="107"/>
    </row>
    <row r="734" spans="1:9" ht="108.95" customHeight="1">
      <c r="A734" s="658"/>
      <c r="B734" s="674"/>
      <c r="C734" s="215" t="s">
        <v>468</v>
      </c>
      <c r="D734" s="432">
        <v>56</v>
      </c>
      <c r="E734" s="432" t="s">
        <v>46</v>
      </c>
      <c r="F734" s="432"/>
      <c r="G734" s="432"/>
      <c r="H734" s="433"/>
      <c r="I734" s="107"/>
    </row>
    <row r="735" spans="1:9" ht="108.95" customHeight="1">
      <c r="A735" s="658"/>
      <c r="B735" s="674"/>
      <c r="C735" s="215" t="s">
        <v>437</v>
      </c>
      <c r="D735" s="432">
        <v>56.3</v>
      </c>
      <c r="E735" s="432" t="s">
        <v>40</v>
      </c>
      <c r="F735" s="432"/>
      <c r="G735" s="432"/>
      <c r="H735" s="433"/>
      <c r="I735" s="215"/>
    </row>
    <row r="736" spans="1:9" ht="108.95" customHeight="1">
      <c r="A736" s="659"/>
      <c r="B736" s="694"/>
      <c r="C736" s="215" t="s">
        <v>545</v>
      </c>
      <c r="D736" s="432">
        <v>50</v>
      </c>
      <c r="E736" s="432" t="s">
        <v>56</v>
      </c>
      <c r="F736" s="432"/>
      <c r="G736" s="432"/>
      <c r="H736" s="433"/>
      <c r="I736" s="107"/>
    </row>
    <row r="737" spans="1:9" ht="24" customHeight="1">
      <c r="A737" s="625" t="s">
        <v>50</v>
      </c>
      <c r="B737" s="625"/>
      <c r="C737" s="625"/>
      <c r="D737" s="625"/>
      <c r="E737" s="625"/>
      <c r="F737" s="625"/>
      <c r="G737" s="406">
        <f>SUM(G722:G736)</f>
        <v>0</v>
      </c>
      <c r="H737" s="407">
        <f>SUM(H722:H736)</f>
        <v>0</v>
      </c>
      <c r="I737" s="437"/>
    </row>
    <row r="738" spans="1:9" ht="26.1" customHeight="1">
      <c r="A738" s="650" t="s">
        <v>239</v>
      </c>
      <c r="B738" s="650"/>
      <c r="C738" s="650"/>
      <c r="D738" s="650"/>
      <c r="E738" s="650"/>
      <c r="F738" s="650"/>
      <c r="G738" s="408">
        <f>G737</f>
        <v>0</v>
      </c>
      <c r="H738" s="409">
        <f>H737</f>
        <v>0</v>
      </c>
      <c r="I738" s="417"/>
    </row>
    <row r="739" spans="1:9" ht="27.95" customHeight="1">
      <c r="A739" s="651" t="s">
        <v>546</v>
      </c>
      <c r="B739" s="652"/>
      <c r="C739" s="652"/>
      <c r="D739" s="652"/>
      <c r="E739" s="652"/>
      <c r="F739" s="653"/>
      <c r="G739" s="435"/>
      <c r="H739" s="436">
        <f>SUM(H738,H710,H673,H622,H596,H562,H540,H511,H480,H444,H405,H355,H302,H266,H235,H209,H167,H120,H66,H39)</f>
        <v>0</v>
      </c>
      <c r="I739" s="438"/>
    </row>
    <row r="741" spans="1:9" ht="25.15" customHeight="1">
      <c r="B741" s="439" t="s">
        <v>571</v>
      </c>
    </row>
    <row r="742" spans="1:9" ht="25.15" customHeight="1">
      <c r="B742" s="439" t="s">
        <v>572</v>
      </c>
    </row>
    <row r="743" spans="1:9" ht="25.15" customHeight="1">
      <c r="B743" s="439" t="s">
        <v>573</v>
      </c>
    </row>
    <row r="744" spans="1:9" ht="25.15" customHeight="1">
      <c r="B744" s="439" t="s">
        <v>574</v>
      </c>
    </row>
    <row r="745" spans="1:9" ht="25.15" customHeight="1">
      <c r="B745" s="439" t="s">
        <v>575</v>
      </c>
    </row>
  </sheetData>
  <mergeCells count="575">
    <mergeCell ref="F320:F327"/>
    <mergeCell ref="F342:F344"/>
    <mergeCell ref="H303:I306"/>
    <mergeCell ref="A711:B714"/>
    <mergeCell ref="G711:I714"/>
    <mergeCell ref="I629:I630"/>
    <mergeCell ref="I633:I639"/>
    <mergeCell ref="I640:I647"/>
    <mergeCell ref="A2:B3"/>
    <mergeCell ref="G1:I3"/>
    <mergeCell ref="G40:I42"/>
    <mergeCell ref="A41:B42"/>
    <mergeCell ref="G67:I69"/>
    <mergeCell ref="A68:B69"/>
    <mergeCell ref="A122:B123"/>
    <mergeCell ref="A169:B170"/>
    <mergeCell ref="A210:B213"/>
    <mergeCell ref="G210:I213"/>
    <mergeCell ref="G236:I238"/>
    <mergeCell ref="A237:B238"/>
    <mergeCell ref="G267:I269"/>
    <mergeCell ref="A598:B599"/>
    <mergeCell ref="G597:I599"/>
    <mergeCell ref="A268:B269"/>
    <mergeCell ref="I309:I310"/>
    <mergeCell ref="I313:I319"/>
    <mergeCell ref="I320:I327"/>
    <mergeCell ref="I342:I344"/>
    <mergeCell ref="I345:I349"/>
    <mergeCell ref="I362:I363"/>
    <mergeCell ref="I367:I373"/>
    <mergeCell ref="I374:I381"/>
    <mergeCell ref="I412:I413"/>
    <mergeCell ref="H406:I411"/>
    <mergeCell ref="H313:H319"/>
    <mergeCell ref="H320:H327"/>
    <mergeCell ref="H342:H344"/>
    <mergeCell ref="H345:H349"/>
    <mergeCell ref="H367:H373"/>
    <mergeCell ref="H374:H381"/>
    <mergeCell ref="G313:G319"/>
    <mergeCell ref="G320:G327"/>
    <mergeCell ref="G342:G344"/>
    <mergeCell ref="G345:G349"/>
    <mergeCell ref="G367:G373"/>
    <mergeCell ref="G374:G381"/>
    <mergeCell ref="G416:G422"/>
    <mergeCell ref="G423:G430"/>
    <mergeCell ref="G633:G639"/>
    <mergeCell ref="D486:H486"/>
    <mergeCell ref="D487:H487"/>
    <mergeCell ref="D488:E488"/>
    <mergeCell ref="F488:G488"/>
    <mergeCell ref="A511:F511"/>
    <mergeCell ref="D450:H450"/>
    <mergeCell ref="A451:B451"/>
    <mergeCell ref="D451:H451"/>
    <mergeCell ref="A452:B452"/>
    <mergeCell ref="A407:B408"/>
    <mergeCell ref="A446:B447"/>
    <mergeCell ref="G481:I483"/>
    <mergeCell ref="H416:H422"/>
    <mergeCell ref="H423:H430"/>
    <mergeCell ref="F313:F319"/>
    <mergeCell ref="F345:F349"/>
    <mergeCell ref="F367:F373"/>
    <mergeCell ref="F374:F381"/>
    <mergeCell ref="F416:F422"/>
    <mergeCell ref="F423:F430"/>
    <mergeCell ref="F633:F639"/>
    <mergeCell ref="E320:E327"/>
    <mergeCell ref="E342:E344"/>
    <mergeCell ref="E345:E349"/>
    <mergeCell ref="E367:E373"/>
    <mergeCell ref="E374:E381"/>
    <mergeCell ref="E416:E422"/>
    <mergeCell ref="E423:E430"/>
    <mergeCell ref="E633:E639"/>
    <mergeCell ref="A622:F622"/>
    <mergeCell ref="C623:F623"/>
    <mergeCell ref="C624:F624"/>
    <mergeCell ref="C625:F625"/>
    <mergeCell ref="A627:I627"/>
    <mergeCell ref="A628:I628"/>
    <mergeCell ref="D629:G629"/>
    <mergeCell ref="A631:I631"/>
    <mergeCell ref="D570:E570"/>
    <mergeCell ref="F570:G570"/>
    <mergeCell ref="B725:B736"/>
    <mergeCell ref="C177:C183"/>
    <mergeCell ref="C184:C191"/>
    <mergeCell ref="C313:C319"/>
    <mergeCell ref="C320:C327"/>
    <mergeCell ref="C342:C344"/>
    <mergeCell ref="C345:C349"/>
    <mergeCell ref="C367:C372"/>
    <mergeCell ref="C374:C381"/>
    <mergeCell ref="C416:C422"/>
    <mergeCell ref="C423:C430"/>
    <mergeCell ref="C633:C638"/>
    <mergeCell ref="C640:C647"/>
    <mergeCell ref="A482:B483"/>
    <mergeCell ref="A513:B514"/>
    <mergeCell ref="A542:B543"/>
    <mergeCell ref="A564:B565"/>
    <mergeCell ref="A624:B625"/>
    <mergeCell ref="A675:B676"/>
    <mergeCell ref="B465:B469"/>
    <mergeCell ref="B470:B471"/>
    <mergeCell ref="B473:B478"/>
    <mergeCell ref="B494:B495"/>
    <mergeCell ref="A304:B305"/>
    <mergeCell ref="B496:B497"/>
    <mergeCell ref="B498:B499"/>
    <mergeCell ref="B502:B504"/>
    <mergeCell ref="B505:B508"/>
    <mergeCell ref="B530:B531"/>
    <mergeCell ref="A725:A736"/>
    <mergeCell ref="B15:B18"/>
    <mergeCell ref="B21:B27"/>
    <mergeCell ref="B28:B37"/>
    <mergeCell ref="B54:B59"/>
    <mergeCell ref="B78:B85"/>
    <mergeCell ref="B91:B92"/>
    <mergeCell ref="B93:B94"/>
    <mergeCell ref="B95:B96"/>
    <mergeCell ref="B99:B101"/>
    <mergeCell ref="B102:B105"/>
    <mergeCell ref="B110:B118"/>
    <mergeCell ref="B134:B135"/>
    <mergeCell ref="B136:B137"/>
    <mergeCell ref="B138:B139"/>
    <mergeCell ref="B142:B144"/>
    <mergeCell ref="B145:B148"/>
    <mergeCell ref="B157:B158"/>
    <mergeCell ref="B177:B183"/>
    <mergeCell ref="A465:A469"/>
    <mergeCell ref="A470:A471"/>
    <mergeCell ref="A473:A478"/>
    <mergeCell ref="A494:A495"/>
    <mergeCell ref="A486:B486"/>
    <mergeCell ref="A487:B487"/>
    <mergeCell ref="A488:B488"/>
    <mergeCell ref="A490:I490"/>
    <mergeCell ref="A479:F479"/>
    <mergeCell ref="A480:F480"/>
    <mergeCell ref="A481:B481"/>
    <mergeCell ref="C481:F481"/>
    <mergeCell ref="C482:F482"/>
    <mergeCell ref="C483:F483"/>
    <mergeCell ref="A484:B484"/>
    <mergeCell ref="D484:H484"/>
    <mergeCell ref="A485:B485"/>
    <mergeCell ref="D485:H485"/>
    <mergeCell ref="A496:A497"/>
    <mergeCell ref="A498:A499"/>
    <mergeCell ref="A502:A504"/>
    <mergeCell ref="A505:A508"/>
    <mergeCell ref="A530:A531"/>
    <mergeCell ref="A718:B718"/>
    <mergeCell ref="A719:B719"/>
    <mergeCell ref="D719:E719"/>
    <mergeCell ref="F719:G719"/>
    <mergeCell ref="A715:B715"/>
    <mergeCell ref="D715:H715"/>
    <mergeCell ref="A716:B716"/>
    <mergeCell ref="D716:H716"/>
    <mergeCell ref="A717:B717"/>
    <mergeCell ref="D717:H717"/>
    <mergeCell ref="A679:B679"/>
    <mergeCell ref="D679:H679"/>
    <mergeCell ref="A680:B680"/>
    <mergeCell ref="D680:H680"/>
    <mergeCell ref="A681:B681"/>
    <mergeCell ref="D681:E681"/>
    <mergeCell ref="F681:G681"/>
    <mergeCell ref="H681:I681"/>
    <mergeCell ref="A709:F709"/>
    <mergeCell ref="A737:F737"/>
    <mergeCell ref="A738:F738"/>
    <mergeCell ref="A739:F739"/>
    <mergeCell ref="A15:A18"/>
    <mergeCell ref="A21:A27"/>
    <mergeCell ref="A28:A37"/>
    <mergeCell ref="A56:A59"/>
    <mergeCell ref="A134:A135"/>
    <mergeCell ref="A136:A137"/>
    <mergeCell ref="A138:A139"/>
    <mergeCell ref="A142:A144"/>
    <mergeCell ref="A145:A148"/>
    <mergeCell ref="A177:A183"/>
    <mergeCell ref="A184:A191"/>
    <mergeCell ref="A194:A206"/>
    <mergeCell ref="A226:A227"/>
    <mergeCell ref="A249:A250"/>
    <mergeCell ref="A251:A252"/>
    <mergeCell ref="A253:A254"/>
    <mergeCell ref="A257:A259"/>
    <mergeCell ref="A710:F710"/>
    <mergeCell ref="C711:F711"/>
    <mergeCell ref="C712:F712"/>
    <mergeCell ref="C713:F713"/>
    <mergeCell ref="A684:A688"/>
    <mergeCell ref="A689:A690"/>
    <mergeCell ref="A691:A696"/>
    <mergeCell ref="A699:A700"/>
    <mergeCell ref="A701:A702"/>
    <mergeCell ref="B684:B688"/>
    <mergeCell ref="B689:B690"/>
    <mergeCell ref="B691:B696"/>
    <mergeCell ref="B699:B700"/>
    <mergeCell ref="B701:B702"/>
    <mergeCell ref="A673:F673"/>
    <mergeCell ref="A674:B674"/>
    <mergeCell ref="C674:F674"/>
    <mergeCell ref="C675:F675"/>
    <mergeCell ref="C676:F676"/>
    <mergeCell ref="A677:B677"/>
    <mergeCell ref="D677:H677"/>
    <mergeCell ref="A678:B678"/>
    <mergeCell ref="D678:H678"/>
    <mergeCell ref="G674:I676"/>
    <mergeCell ref="A672:F672"/>
    <mergeCell ref="A633:A639"/>
    <mergeCell ref="A640:A652"/>
    <mergeCell ref="A653:A655"/>
    <mergeCell ref="A658:A665"/>
    <mergeCell ref="A666:A669"/>
    <mergeCell ref="B633:B638"/>
    <mergeCell ref="B640:B652"/>
    <mergeCell ref="B653:B655"/>
    <mergeCell ref="B658:B665"/>
    <mergeCell ref="B666:B669"/>
    <mergeCell ref="D633:D639"/>
    <mergeCell ref="D640:D647"/>
    <mergeCell ref="F640:F647"/>
    <mergeCell ref="E640:E647"/>
    <mergeCell ref="G640:G647"/>
    <mergeCell ref="H640:H647"/>
    <mergeCell ref="A601:B601"/>
    <mergeCell ref="D601:H601"/>
    <mergeCell ref="A602:B602"/>
    <mergeCell ref="D602:H602"/>
    <mergeCell ref="A603:B603"/>
    <mergeCell ref="D603:H603"/>
    <mergeCell ref="D604:E604"/>
    <mergeCell ref="F604:G604"/>
    <mergeCell ref="A621:F621"/>
    <mergeCell ref="A609:A610"/>
    <mergeCell ref="A611:A619"/>
    <mergeCell ref="B609:B610"/>
    <mergeCell ref="B611:B619"/>
    <mergeCell ref="H633:H639"/>
    <mergeCell ref="G623:I626"/>
    <mergeCell ref="A595:F595"/>
    <mergeCell ref="A596:F596"/>
    <mergeCell ref="A597:B597"/>
    <mergeCell ref="C597:F597"/>
    <mergeCell ref="C598:F598"/>
    <mergeCell ref="C599:F599"/>
    <mergeCell ref="A600:B600"/>
    <mergeCell ref="D600:H600"/>
    <mergeCell ref="A574:A575"/>
    <mergeCell ref="A576:A583"/>
    <mergeCell ref="A584:A593"/>
    <mergeCell ref="B574:B575"/>
    <mergeCell ref="B576:B583"/>
    <mergeCell ref="B584:B593"/>
    <mergeCell ref="C565:F565"/>
    <mergeCell ref="A566:B566"/>
    <mergeCell ref="D566:H566"/>
    <mergeCell ref="A567:B567"/>
    <mergeCell ref="D567:H567"/>
    <mergeCell ref="A568:B568"/>
    <mergeCell ref="D568:H568"/>
    <mergeCell ref="A569:B569"/>
    <mergeCell ref="D569:H569"/>
    <mergeCell ref="G563:I565"/>
    <mergeCell ref="A547:B547"/>
    <mergeCell ref="D547:H547"/>
    <mergeCell ref="A548:B548"/>
    <mergeCell ref="D548:E548"/>
    <mergeCell ref="F548:G548"/>
    <mergeCell ref="A562:F562"/>
    <mergeCell ref="A563:B563"/>
    <mergeCell ref="C563:F563"/>
    <mergeCell ref="C564:F564"/>
    <mergeCell ref="A553:A554"/>
    <mergeCell ref="A555:A559"/>
    <mergeCell ref="B553:B554"/>
    <mergeCell ref="B555:B559"/>
    <mergeCell ref="A541:B541"/>
    <mergeCell ref="C541:F541"/>
    <mergeCell ref="C542:F542"/>
    <mergeCell ref="C543:F543"/>
    <mergeCell ref="A544:B544"/>
    <mergeCell ref="D544:H544"/>
    <mergeCell ref="A545:B545"/>
    <mergeCell ref="D545:H545"/>
    <mergeCell ref="A546:B546"/>
    <mergeCell ref="D546:H546"/>
    <mergeCell ref="G541:I543"/>
    <mergeCell ref="A518:B518"/>
    <mergeCell ref="D518:H518"/>
    <mergeCell ref="A519:B519"/>
    <mergeCell ref="D519:E519"/>
    <mergeCell ref="F519:G519"/>
    <mergeCell ref="A523:F523"/>
    <mergeCell ref="A525:I525"/>
    <mergeCell ref="A539:C539"/>
    <mergeCell ref="A540:C540"/>
    <mergeCell ref="A512:B512"/>
    <mergeCell ref="C512:F512"/>
    <mergeCell ref="C513:F513"/>
    <mergeCell ref="C514:F514"/>
    <mergeCell ref="A515:B515"/>
    <mergeCell ref="D515:H515"/>
    <mergeCell ref="A516:B516"/>
    <mergeCell ref="D516:H516"/>
    <mergeCell ref="A517:B517"/>
    <mergeCell ref="D517:H517"/>
    <mergeCell ref="G512:I514"/>
    <mergeCell ref="D452:E452"/>
    <mergeCell ref="F452:G452"/>
    <mergeCell ref="H452:I452"/>
    <mergeCell ref="C464:E464"/>
    <mergeCell ref="A459:A462"/>
    <mergeCell ref="B459:B462"/>
    <mergeCell ref="A444:F444"/>
    <mergeCell ref="A445:B445"/>
    <mergeCell ref="C445:F445"/>
    <mergeCell ref="C446:F446"/>
    <mergeCell ref="C447:F447"/>
    <mergeCell ref="A448:B448"/>
    <mergeCell ref="D448:H448"/>
    <mergeCell ref="A449:B449"/>
    <mergeCell ref="D449:H449"/>
    <mergeCell ref="A450:B450"/>
    <mergeCell ref="G445:I447"/>
    <mergeCell ref="A392:I392"/>
    <mergeCell ref="A404:F404"/>
    <mergeCell ref="A405:F405"/>
    <mergeCell ref="C406:F406"/>
    <mergeCell ref="C407:F407"/>
    <mergeCell ref="C408:F408"/>
    <mergeCell ref="D412:G412"/>
    <mergeCell ref="A414:I414"/>
    <mergeCell ref="A443:F443"/>
    <mergeCell ref="A393:A400"/>
    <mergeCell ref="A416:A422"/>
    <mergeCell ref="A423:A435"/>
    <mergeCell ref="A439:A441"/>
    <mergeCell ref="B393:B400"/>
    <mergeCell ref="B416:B422"/>
    <mergeCell ref="B423:B435"/>
    <mergeCell ref="B439:B441"/>
    <mergeCell ref="D416:D422"/>
    <mergeCell ref="D423:D430"/>
    <mergeCell ref="I416:I422"/>
    <mergeCell ref="I423:I430"/>
    <mergeCell ref="A355:F355"/>
    <mergeCell ref="C356:F356"/>
    <mergeCell ref="C357:F357"/>
    <mergeCell ref="C358:F358"/>
    <mergeCell ref="A360:I360"/>
    <mergeCell ref="A361:I361"/>
    <mergeCell ref="D362:G362"/>
    <mergeCell ref="A364:I364"/>
    <mergeCell ref="A391:I391"/>
    <mergeCell ref="A367:A373"/>
    <mergeCell ref="A374:A383"/>
    <mergeCell ref="A388:A390"/>
    <mergeCell ref="B367:B372"/>
    <mergeCell ref="B374:B383"/>
    <mergeCell ref="B388:B390"/>
    <mergeCell ref="D367:D373"/>
    <mergeCell ref="D374:D381"/>
    <mergeCell ref="A357:B358"/>
    <mergeCell ref="A302:F302"/>
    <mergeCell ref="C303:F303"/>
    <mergeCell ref="C304:F304"/>
    <mergeCell ref="C305:F305"/>
    <mergeCell ref="A307:I307"/>
    <mergeCell ref="A308:I308"/>
    <mergeCell ref="D309:G309"/>
    <mergeCell ref="A311:I311"/>
    <mergeCell ref="A354:F354"/>
    <mergeCell ref="A313:A319"/>
    <mergeCell ref="A320:A327"/>
    <mergeCell ref="A330:A332"/>
    <mergeCell ref="A333:A341"/>
    <mergeCell ref="A342:A351"/>
    <mergeCell ref="B313:B319"/>
    <mergeCell ref="B320:B327"/>
    <mergeCell ref="B330:B332"/>
    <mergeCell ref="B333:B341"/>
    <mergeCell ref="B342:B351"/>
    <mergeCell ref="D313:D319"/>
    <mergeCell ref="D320:D327"/>
    <mergeCell ref="D342:D344"/>
    <mergeCell ref="D345:D349"/>
    <mergeCell ref="E313:E319"/>
    <mergeCell ref="A272:B272"/>
    <mergeCell ref="D272:H272"/>
    <mergeCell ref="A273:B273"/>
    <mergeCell ref="D273:H273"/>
    <mergeCell ref="A274:B274"/>
    <mergeCell ref="D274:E274"/>
    <mergeCell ref="F274:G274"/>
    <mergeCell ref="H274:I274"/>
    <mergeCell ref="A301:F301"/>
    <mergeCell ref="A277:A281"/>
    <mergeCell ref="A282:A283"/>
    <mergeCell ref="A294:A295"/>
    <mergeCell ref="A296:A297"/>
    <mergeCell ref="B277:B281"/>
    <mergeCell ref="B282:B283"/>
    <mergeCell ref="B284:B289"/>
    <mergeCell ref="B294:B295"/>
    <mergeCell ref="B296:B297"/>
    <mergeCell ref="A245:I245"/>
    <mergeCell ref="A266:F266"/>
    <mergeCell ref="A267:B267"/>
    <mergeCell ref="C267:F267"/>
    <mergeCell ref="C268:F268"/>
    <mergeCell ref="C269:F269"/>
    <mergeCell ref="A270:B270"/>
    <mergeCell ref="D270:H270"/>
    <mergeCell ref="A271:B271"/>
    <mergeCell ref="D271:H271"/>
    <mergeCell ref="A260:A263"/>
    <mergeCell ref="B253:B254"/>
    <mergeCell ref="B257:B259"/>
    <mergeCell ref="B260:B263"/>
    <mergeCell ref="B249:B250"/>
    <mergeCell ref="B251:B252"/>
    <mergeCell ref="A240:B240"/>
    <mergeCell ref="D240:H240"/>
    <mergeCell ref="A241:B241"/>
    <mergeCell ref="D241:H241"/>
    <mergeCell ref="A242:B242"/>
    <mergeCell ref="D242:H242"/>
    <mergeCell ref="A243:B243"/>
    <mergeCell ref="D243:E243"/>
    <mergeCell ref="F243:G243"/>
    <mergeCell ref="A219:C219"/>
    <mergeCell ref="D219:G219"/>
    <mergeCell ref="A221:I221"/>
    <mergeCell ref="A235:C235"/>
    <mergeCell ref="A236:B236"/>
    <mergeCell ref="C236:F236"/>
    <mergeCell ref="C237:F237"/>
    <mergeCell ref="C238:F238"/>
    <mergeCell ref="A239:B239"/>
    <mergeCell ref="D239:H239"/>
    <mergeCell ref="I219:I220"/>
    <mergeCell ref="B226:B227"/>
    <mergeCell ref="A214:B214"/>
    <mergeCell ref="D214:H214"/>
    <mergeCell ref="A215:B215"/>
    <mergeCell ref="D215:H215"/>
    <mergeCell ref="A216:B216"/>
    <mergeCell ref="D216:H216"/>
    <mergeCell ref="A217:B217"/>
    <mergeCell ref="A218:B218"/>
    <mergeCell ref="D218:E218"/>
    <mergeCell ref="F218:G218"/>
    <mergeCell ref="A173:I173"/>
    <mergeCell ref="D174:G174"/>
    <mergeCell ref="A176:I176"/>
    <mergeCell ref="A193:I193"/>
    <mergeCell ref="A208:F208"/>
    <mergeCell ref="A209:F209"/>
    <mergeCell ref="C210:F210"/>
    <mergeCell ref="C211:F211"/>
    <mergeCell ref="C212:F212"/>
    <mergeCell ref="D177:D183"/>
    <mergeCell ref="D184:D191"/>
    <mergeCell ref="E177:E183"/>
    <mergeCell ref="E184:E191"/>
    <mergeCell ref="F177:F183"/>
    <mergeCell ref="F184:F191"/>
    <mergeCell ref="G177:G183"/>
    <mergeCell ref="G184:G191"/>
    <mergeCell ref="H177:H183"/>
    <mergeCell ref="H184:H191"/>
    <mergeCell ref="I174:I175"/>
    <mergeCell ref="I177:I183"/>
    <mergeCell ref="I184:I191"/>
    <mergeCell ref="B184:B191"/>
    <mergeCell ref="B194:B206"/>
    <mergeCell ref="A130:I130"/>
    <mergeCell ref="A151:F151"/>
    <mergeCell ref="A152:I152"/>
    <mergeCell ref="A166:F166"/>
    <mergeCell ref="A167:F167"/>
    <mergeCell ref="C168:F168"/>
    <mergeCell ref="C169:F169"/>
    <mergeCell ref="C170:F170"/>
    <mergeCell ref="A172:I172"/>
    <mergeCell ref="A125:B125"/>
    <mergeCell ref="D125:H125"/>
    <mergeCell ref="A126:B126"/>
    <mergeCell ref="D126:H126"/>
    <mergeCell ref="A127:B127"/>
    <mergeCell ref="D127:H127"/>
    <mergeCell ref="A128:B128"/>
    <mergeCell ref="D128:E128"/>
    <mergeCell ref="F128:G128"/>
    <mergeCell ref="A108:F108"/>
    <mergeCell ref="A109:I109"/>
    <mergeCell ref="A119:F119"/>
    <mergeCell ref="A120:F120"/>
    <mergeCell ref="A121:B121"/>
    <mergeCell ref="C121:F121"/>
    <mergeCell ref="C122:F122"/>
    <mergeCell ref="C123:F123"/>
    <mergeCell ref="A124:B124"/>
    <mergeCell ref="D124:H124"/>
    <mergeCell ref="A72:B72"/>
    <mergeCell ref="D72:H72"/>
    <mergeCell ref="A73:B73"/>
    <mergeCell ref="D73:H73"/>
    <mergeCell ref="A74:B74"/>
    <mergeCell ref="D74:E74"/>
    <mergeCell ref="F74:G74"/>
    <mergeCell ref="A86:F86"/>
    <mergeCell ref="A87:I87"/>
    <mergeCell ref="A66:F66"/>
    <mergeCell ref="A67:B67"/>
    <mergeCell ref="C67:F67"/>
    <mergeCell ref="C68:F68"/>
    <mergeCell ref="C69:F69"/>
    <mergeCell ref="A70:B70"/>
    <mergeCell ref="D70:H70"/>
    <mergeCell ref="A71:B71"/>
    <mergeCell ref="D71:H71"/>
    <mergeCell ref="A45:B45"/>
    <mergeCell ref="D45:H45"/>
    <mergeCell ref="A46:B46"/>
    <mergeCell ref="D46:H46"/>
    <mergeCell ref="A47:B47"/>
    <mergeCell ref="D47:E47"/>
    <mergeCell ref="F47:G47"/>
    <mergeCell ref="A49:I49"/>
    <mergeCell ref="A65:F65"/>
    <mergeCell ref="A38:F38"/>
    <mergeCell ref="A39:F39"/>
    <mergeCell ref="A40:B40"/>
    <mergeCell ref="C40:F40"/>
    <mergeCell ref="C41:F41"/>
    <mergeCell ref="C42:F42"/>
    <mergeCell ref="A43:B43"/>
    <mergeCell ref="D43:H43"/>
    <mergeCell ref="A44:B44"/>
    <mergeCell ref="D44:H44"/>
    <mergeCell ref="A7:B7"/>
    <mergeCell ref="D7:H7"/>
    <mergeCell ref="A8:B8"/>
    <mergeCell ref="D8:E8"/>
    <mergeCell ref="F8:G8"/>
    <mergeCell ref="A10:I10"/>
    <mergeCell ref="A11:I11"/>
    <mergeCell ref="A19:B19"/>
    <mergeCell ref="A20:I20"/>
    <mergeCell ref="A1:B1"/>
    <mergeCell ref="C1:F1"/>
    <mergeCell ref="C2:F2"/>
    <mergeCell ref="C3:F3"/>
    <mergeCell ref="A4:B4"/>
    <mergeCell ref="D4:H4"/>
    <mergeCell ref="A5:B5"/>
    <mergeCell ref="D5:H5"/>
    <mergeCell ref="A6:B6"/>
    <mergeCell ref="D6:H6"/>
  </mergeCells>
  <printOptions horizontalCentered="1"/>
  <pageMargins left="0.17" right="0.25" top="0.314" bottom="0.45" header="0.3" footer="0.19"/>
  <pageSetup paperSize="9" scale="54" fitToHeight="0" orientation="landscape" r:id="rId1"/>
  <headerFooter>
    <oddFooter>&amp;CPage &amp;P of &amp;N</oddFooter>
  </headerFooter>
  <rowBreaks count="2" manualBreakCount="2">
    <brk id="19" max="8" man="1"/>
    <brk id="3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cols>
    <col min="1" max="1" width="5" style="1" customWidth="1"/>
    <col min="2" max="2" width="12.85546875" style="2" customWidth="1"/>
    <col min="3" max="3" width="12.85546875" style="3" customWidth="1"/>
    <col min="4" max="4" width="16.42578125" style="1" customWidth="1"/>
    <col min="5" max="5" width="13.140625" style="1" customWidth="1"/>
    <col min="6" max="6" width="10.5703125" style="1" customWidth="1"/>
    <col min="7" max="7" width="12.140625" style="4" customWidth="1"/>
    <col min="8" max="9" width="7.5703125" style="1" customWidth="1"/>
    <col min="10" max="10" width="8.140625" style="1" customWidth="1"/>
    <col min="11" max="12" width="7.5703125" style="1" customWidth="1"/>
    <col min="13" max="13" width="8.140625" style="1" customWidth="1"/>
    <col min="14" max="15" width="7.5703125" style="1" customWidth="1"/>
    <col min="16" max="16" width="8.140625" style="1" customWidth="1"/>
    <col min="17" max="17" width="11.140625" style="1" customWidth="1"/>
    <col min="18" max="18" width="10.85546875" style="1" customWidth="1"/>
    <col min="19" max="19" width="15.42578125" style="1" customWidth="1"/>
    <col min="20" max="20" width="17.42578125" style="1" customWidth="1"/>
    <col min="21" max="16384" width="9.140625" style="1"/>
  </cols>
  <sheetData>
    <row r="1" spans="1:256" ht="15.95" customHeight="1">
      <c r="A1" s="737" t="s">
        <v>547</v>
      </c>
      <c r="B1" s="737"/>
      <c r="C1" s="737"/>
      <c r="D1" s="737"/>
      <c r="E1" s="737"/>
      <c r="F1" s="737"/>
      <c r="G1" s="737"/>
      <c r="H1" s="737"/>
      <c r="I1" s="737"/>
      <c r="J1" s="737"/>
      <c r="K1" s="737"/>
      <c r="L1" s="737"/>
      <c r="M1" s="737"/>
      <c r="N1" s="737"/>
      <c r="O1" s="737"/>
      <c r="P1" s="737"/>
      <c r="Q1" s="737"/>
      <c r="R1" s="737"/>
      <c r="S1" s="737"/>
      <c r="T1" s="737"/>
    </row>
    <row r="2" spans="1:256" ht="15.95" customHeight="1">
      <c r="A2" s="737" t="s">
        <v>548</v>
      </c>
      <c r="B2" s="737"/>
      <c r="C2" s="737"/>
      <c r="D2" s="737"/>
      <c r="E2" s="737"/>
      <c r="F2" s="737"/>
      <c r="G2" s="737"/>
      <c r="H2" s="737"/>
      <c r="I2" s="737"/>
      <c r="J2" s="737"/>
      <c r="K2" s="737"/>
      <c r="L2" s="737"/>
      <c r="M2" s="737"/>
      <c r="N2" s="737"/>
      <c r="O2" s="737"/>
      <c r="P2" s="737"/>
      <c r="Q2" s="737"/>
      <c r="R2" s="737"/>
      <c r="S2" s="737"/>
      <c r="T2" s="737"/>
    </row>
    <row r="3" spans="1:256" ht="15.95" customHeight="1">
      <c r="A3" s="5"/>
      <c r="B3" s="6"/>
      <c r="C3" s="738"/>
      <c r="D3" s="738"/>
      <c r="E3" s="738"/>
      <c r="F3" s="738"/>
      <c r="G3" s="738"/>
      <c r="H3" s="738"/>
      <c r="I3" s="738"/>
      <c r="J3" s="738"/>
      <c r="K3" s="738"/>
      <c r="L3" s="738"/>
      <c r="M3" s="738"/>
      <c r="N3" s="738"/>
      <c r="O3" s="738"/>
      <c r="P3" s="738"/>
      <c r="Q3" s="738"/>
      <c r="R3" s="738"/>
      <c r="S3" s="19">
        <f ca="1">TODAY()</f>
        <v>45571</v>
      </c>
      <c r="T3" s="5"/>
    </row>
    <row r="4" spans="1:256" ht="15.95" customHeight="1">
      <c r="A4" s="754" t="s">
        <v>549</v>
      </c>
      <c r="B4" s="739" t="s">
        <v>550</v>
      </c>
      <c r="C4" s="739" t="s">
        <v>551</v>
      </c>
      <c r="D4" s="743" t="s">
        <v>552</v>
      </c>
      <c r="E4" s="739" t="s">
        <v>553</v>
      </c>
      <c r="F4" s="743" t="s">
        <v>554</v>
      </c>
      <c r="G4" s="745" t="s">
        <v>555</v>
      </c>
      <c r="H4" s="739" t="s">
        <v>556</v>
      </c>
      <c r="I4" s="739"/>
      <c r="J4" s="739"/>
      <c r="K4" s="740" t="s">
        <v>557</v>
      </c>
      <c r="L4" s="741"/>
      <c r="M4" s="742"/>
      <c r="N4" s="739" t="s">
        <v>558</v>
      </c>
      <c r="O4" s="739"/>
      <c r="P4" s="739"/>
      <c r="Q4" s="747" t="s">
        <v>559</v>
      </c>
      <c r="R4" s="739" t="s">
        <v>560</v>
      </c>
      <c r="S4" s="739" t="s">
        <v>561</v>
      </c>
      <c r="T4" s="750" t="s">
        <v>562</v>
      </c>
    </row>
    <row r="5" spans="1:256" ht="38.25">
      <c r="A5" s="755"/>
      <c r="B5" s="749"/>
      <c r="C5" s="749"/>
      <c r="D5" s="744"/>
      <c r="E5" s="749"/>
      <c r="F5" s="744"/>
      <c r="G5" s="746"/>
      <c r="H5" s="7" t="s">
        <v>563</v>
      </c>
      <c r="I5" s="7" t="s">
        <v>564</v>
      </c>
      <c r="J5" s="7" t="s">
        <v>565</v>
      </c>
      <c r="K5" s="7" t="s">
        <v>563</v>
      </c>
      <c r="L5" s="7" t="s">
        <v>566</v>
      </c>
      <c r="M5" s="7" t="s">
        <v>565</v>
      </c>
      <c r="N5" s="7" t="s">
        <v>567</v>
      </c>
      <c r="O5" s="7" t="s">
        <v>568</v>
      </c>
      <c r="P5" s="7" t="s">
        <v>569</v>
      </c>
      <c r="Q5" s="748"/>
      <c r="R5" s="749"/>
      <c r="S5" s="749"/>
      <c r="T5" s="751"/>
    </row>
    <row r="6" spans="1:256" ht="39.950000000000003" customHeight="1">
      <c r="A6" s="8">
        <v>1</v>
      </c>
      <c r="B6" s="9"/>
      <c r="C6" s="9"/>
      <c r="D6" s="10"/>
      <c r="E6" s="11"/>
      <c r="F6" s="12"/>
      <c r="G6" s="12"/>
      <c r="H6" s="13"/>
      <c r="I6" s="13"/>
      <c r="J6" s="13"/>
      <c r="K6" s="13"/>
      <c r="L6" s="13"/>
      <c r="M6" s="13"/>
      <c r="N6" s="13"/>
      <c r="O6" s="13"/>
      <c r="P6" s="13"/>
      <c r="Q6" s="20"/>
      <c r="R6" s="13"/>
      <c r="S6" s="21"/>
      <c r="T6" s="22"/>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row>
    <row r="7" spans="1:256" ht="39.950000000000003" customHeight="1">
      <c r="A7" s="8">
        <v>2</v>
      </c>
      <c r="B7" s="9"/>
      <c r="C7" s="9"/>
      <c r="D7" s="10"/>
      <c r="E7" s="11"/>
      <c r="F7" s="12"/>
      <c r="G7" s="12"/>
      <c r="H7" s="13"/>
      <c r="I7" s="13"/>
      <c r="J7" s="13"/>
      <c r="K7" s="13"/>
      <c r="L7" s="13"/>
      <c r="M7" s="13"/>
      <c r="N7" s="13"/>
      <c r="O7" s="13"/>
      <c r="P7" s="13"/>
      <c r="Q7" s="24"/>
      <c r="R7" s="13"/>
      <c r="S7" s="21"/>
      <c r="T7" s="25"/>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c r="IS7" s="23"/>
      <c r="IT7" s="23"/>
      <c r="IU7" s="23"/>
      <c r="IV7" s="23"/>
    </row>
    <row r="8" spans="1:256" ht="39.950000000000003" customHeight="1">
      <c r="A8" s="8">
        <v>3</v>
      </c>
      <c r="B8" s="9"/>
      <c r="C8" s="9"/>
      <c r="D8" s="10"/>
      <c r="E8" s="11"/>
      <c r="F8" s="12"/>
      <c r="G8" s="12"/>
      <c r="H8" s="13"/>
      <c r="I8" s="13"/>
      <c r="J8" s="13"/>
      <c r="K8" s="13"/>
      <c r="L8" s="13"/>
      <c r="M8" s="13"/>
      <c r="N8" s="13"/>
      <c r="O8" s="13"/>
      <c r="P8" s="13"/>
      <c r="Q8" s="24"/>
      <c r="R8" s="13"/>
      <c r="S8" s="21"/>
      <c r="T8" s="25"/>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c r="IH8" s="23"/>
      <c r="II8" s="23"/>
      <c r="IJ8" s="23"/>
      <c r="IK8" s="23"/>
      <c r="IL8" s="23"/>
      <c r="IM8" s="23"/>
      <c r="IN8" s="23"/>
      <c r="IO8" s="23"/>
      <c r="IP8" s="23"/>
      <c r="IQ8" s="23"/>
      <c r="IR8" s="23"/>
      <c r="IS8" s="23"/>
      <c r="IT8" s="23"/>
      <c r="IU8" s="23"/>
      <c r="IV8" s="23"/>
    </row>
    <row r="9" spans="1:256" ht="39.950000000000003" customHeight="1">
      <c r="A9" s="8">
        <v>4</v>
      </c>
      <c r="B9" s="9"/>
      <c r="C9" s="9"/>
      <c r="D9" s="10"/>
      <c r="E9" s="11"/>
      <c r="F9" s="11"/>
      <c r="G9" s="12"/>
      <c r="H9" s="13"/>
      <c r="I9" s="13"/>
      <c r="J9" s="13"/>
      <c r="K9" s="13"/>
      <c r="L9" s="13"/>
      <c r="M9" s="13"/>
      <c r="N9" s="13"/>
      <c r="O9" s="13"/>
      <c r="P9" s="13"/>
      <c r="Q9" s="24"/>
      <c r="R9" s="13"/>
      <c r="S9" s="21"/>
      <c r="T9" s="26"/>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row>
    <row r="10" spans="1:256" ht="39.950000000000003" customHeight="1">
      <c r="A10" s="8">
        <v>5</v>
      </c>
      <c r="B10" s="9"/>
      <c r="C10" s="9"/>
      <c r="D10" s="10"/>
      <c r="E10" s="11"/>
      <c r="F10" s="11"/>
      <c r="G10" s="12"/>
      <c r="H10" s="13"/>
      <c r="I10" s="13"/>
      <c r="J10" s="13"/>
      <c r="K10" s="13"/>
      <c r="L10" s="13"/>
      <c r="M10" s="13"/>
      <c r="N10" s="13"/>
      <c r="O10" s="13"/>
      <c r="P10" s="13"/>
      <c r="Q10" s="24"/>
      <c r="R10" s="13"/>
      <c r="S10" s="21"/>
      <c r="T10" s="25"/>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c r="IV10" s="23"/>
    </row>
    <row r="11" spans="1:256" ht="15.95" customHeight="1">
      <c r="A11" s="752" t="s">
        <v>570</v>
      </c>
      <c r="B11" s="753"/>
      <c r="C11" s="753"/>
      <c r="D11" s="753"/>
      <c r="E11" s="753"/>
      <c r="F11" s="14"/>
      <c r="G11" s="15"/>
      <c r="H11" s="16"/>
      <c r="I11" s="17"/>
      <c r="J11" s="17">
        <f>SUM(J6:J10)</f>
        <v>0</v>
      </c>
      <c r="K11" s="17"/>
      <c r="L11" s="17"/>
      <c r="M11" s="18">
        <f>SUM(M6:M10)</f>
        <v>0</v>
      </c>
      <c r="N11" s="17"/>
      <c r="O11" s="17"/>
      <c r="P11" s="17">
        <f>SUM(P6:P10)</f>
        <v>0</v>
      </c>
      <c r="Q11" s="17">
        <f>SUM(Q6:Q10)</f>
        <v>0</v>
      </c>
      <c r="R11" s="17">
        <f>SUM(R6:R10)</f>
        <v>0</v>
      </c>
      <c r="S11" s="27"/>
      <c r="T11" s="28"/>
    </row>
    <row r="13" spans="1:256">
      <c r="R13" s="29"/>
    </row>
    <row r="14" spans="1:256">
      <c r="R14" s="30"/>
    </row>
  </sheetData>
  <mergeCells count="18">
    <mergeCell ref="A11:E11"/>
    <mergeCell ref="A4:A5"/>
    <mergeCell ref="B4:B5"/>
    <mergeCell ref="C4:C5"/>
    <mergeCell ref="D4:D5"/>
    <mergeCell ref="E4:E5"/>
    <mergeCell ref="A1:T1"/>
    <mergeCell ref="A2:T2"/>
    <mergeCell ref="C3:R3"/>
    <mergeCell ref="H4:J4"/>
    <mergeCell ref="K4:M4"/>
    <mergeCell ref="N4:P4"/>
    <mergeCell ref="F4:F5"/>
    <mergeCell ref="G4:G5"/>
    <mergeCell ref="Q4:Q5"/>
    <mergeCell ref="R4:R5"/>
    <mergeCell ref="S4:S5"/>
    <mergeCell ref="T4:T5"/>
  </mergeCells>
  <printOptions horizontalCentered="1"/>
  <pageMargins left="0.25" right="0.25" top="0.5" bottom="0.5" header="0.3" footer="0.3"/>
  <pageSetup scale="6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e3cab25-bce4-427a-b98f-ec26eddc59ae">
      <Terms xmlns="http://schemas.microsoft.com/office/infopath/2007/PartnerControls"/>
    </lcf76f155ced4ddcb4097134ff3c332f>
    <TaxCatchAll xmlns="699d4c27-d60d-4200-a21f-caf598a4575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3233FBCF081CD44A34B31AB5441AA68" ma:contentTypeVersion="18" ma:contentTypeDescription="Create a new document." ma:contentTypeScope="" ma:versionID="ad356d1e9b54da2f0da39fe6e274f169">
  <xsd:schema xmlns:xsd="http://www.w3.org/2001/XMLSchema" xmlns:xs="http://www.w3.org/2001/XMLSchema" xmlns:p="http://schemas.microsoft.com/office/2006/metadata/properties" xmlns:ns2="699d4c27-d60d-4200-a21f-caf598a45753" xmlns:ns3="4e3cab25-bce4-427a-b98f-ec26eddc59ae" targetNamespace="http://schemas.microsoft.com/office/2006/metadata/properties" ma:root="true" ma:fieldsID="c3c77d7c11335f1187dfdf65c298dfef" ns2:_="" ns3:_="">
    <xsd:import namespace="699d4c27-d60d-4200-a21f-caf598a45753"/>
    <xsd:import namespace="4e3cab25-bce4-427a-b98f-ec26eddc5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9d4c27-d60d-4200-a21f-caf598a457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Global taksonomikolonne" ma:hidden="true" ma:list="{486a0314-3d88-419f-8d17-693af6d325d4}" ma:internalName="TaxCatchAll" ma:showField="CatchAllData" ma:web="699d4c27-d60d-4200-a21f-caf598a4575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e3cab25-bce4-427a-b98f-ec26eddc5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4A1053-1DAA-4C1A-AD18-90E6752FA4A2}">
  <ds:schemaRefs>
    <ds:schemaRef ds:uri="http://purl.org/dc/terms/"/>
    <ds:schemaRef ds:uri="4e3cab25-bce4-427a-b98f-ec26eddc59ae"/>
    <ds:schemaRef ds:uri="http://purl.org/dc/dcmitype/"/>
    <ds:schemaRef ds:uri="http://schemas.microsoft.com/office/2006/metadata/properties"/>
    <ds:schemaRef ds:uri="http://schemas.microsoft.com/office/infopath/2007/PartnerControls"/>
    <ds:schemaRef ds:uri="http://www.w3.org/XML/1998/namespace"/>
    <ds:schemaRef ds:uri="http://purl.org/dc/elements/1.1/"/>
    <ds:schemaRef ds:uri="http://schemas.microsoft.com/office/2006/documentManagement/types"/>
    <ds:schemaRef ds:uri="http://schemas.openxmlformats.org/package/2006/metadata/core-properties"/>
    <ds:schemaRef ds:uri="699d4c27-d60d-4200-a21f-caf598a45753"/>
  </ds:schemaRefs>
</ds:datastoreItem>
</file>

<file path=customXml/itemProps2.xml><?xml version="1.0" encoding="utf-8"?>
<ds:datastoreItem xmlns:ds="http://schemas.openxmlformats.org/officeDocument/2006/customXml" ds:itemID="{49CBD4EA-AC7C-4F05-9372-D128FECBC12C}">
  <ds:schemaRefs/>
</ds:datastoreItem>
</file>

<file path=customXml/itemProps3.xml><?xml version="1.0" encoding="utf-8"?>
<ds:datastoreItem xmlns:ds="http://schemas.openxmlformats.org/officeDocument/2006/customXml" ds:itemID="{1FFEBE3A-B1C5-41C7-8F75-3936003698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Dara-e-zamchi Secondary school</vt:lpstr>
      <vt:lpstr>Expenses sheet of SMC</vt:lpstr>
      <vt:lpstr>'Dara-e-zamchi Secondary school'!Print_Area</vt:lpstr>
      <vt:lpstr>'Expenses sheet of SMC'!Print_Area</vt:lpstr>
      <vt:lpstr>'Dara-e-zamchi Secondary school'!Print_Titles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dc:creator>
  <cp:lastModifiedBy>Dell</cp:lastModifiedBy>
  <cp:lastPrinted>2024-09-28T03:43:00Z</cp:lastPrinted>
  <dcterms:created xsi:type="dcterms:W3CDTF">2008-08-31T05:35:00Z</dcterms:created>
  <dcterms:modified xsi:type="dcterms:W3CDTF">2024-10-06T10:25:57Z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0x010100D3233FBCF081CD44A34B31AB5441AA68</vt:lpwstr>
  </property>
  <property fmtid="{D5CDD505-2E9C-101B-9397-08002B2CF9AE}" pid="3" name="KSOProductBuildVer">
    <vt:lpwstr>1033-12.2.0.17153</vt:lpwstr>
  </property>
  <property fmtid="{D5CDD505-2E9C-101B-9397-08002B2CF9AE}" pid="4" name="ICV">
    <vt:lpwstr>760CC66851424C0E913C712E084949C9_13</vt:lpwstr>
  </property>
</Properties>
</file>