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https://drcngo.sharepoint.com/sites/RO05-KBL-AFG_EF-WS/Purchase Agreements/CO PAs/Purchase Agreements of 2024/1 ITB - 2024/ITB-AFG-AFC-012-Supply and Delivery of Construction -Materials/2- Solicitation Documents/ITB-AFG-AFC-012- Supply and Delivery of Construction Materials/Financial bid forms/"/>
    </mc:Choice>
  </mc:AlternateContent>
  <xr:revisionPtr revIDLastSave="232" documentId="13_ncr:1_{65AC2A44-F63D-4C65-AD2B-702E132153DD}" xr6:coauthVersionLast="47" xr6:coauthVersionMax="47" xr10:uidLastSave="{06FF1F45-A4B0-4AE3-868A-0C5EFB8D1BB2}"/>
  <bookViews>
    <workbookView xWindow="-108" yWindow="-108" windowWidth="23256" windowHeight="12456" tabRatio="720" xr2:uid="{00000000-000D-0000-FFFF-FFFF00000000}"/>
  </bookViews>
  <sheets>
    <sheet name="Kandahar" sheetId="38" r:id="rId1"/>
    <sheet name="Zabul " sheetId="40" r:id="rId2"/>
    <sheet name="Helmand" sheetId="42" r:id="rId3"/>
    <sheet name="Nimroz " sheetId="43" r:id="rId4"/>
    <sheet name="Detailed- BOQ" sheetId="28" state="hidden" r:id="rId5"/>
    <sheet name="Sheet1" sheetId="27" state="hidden" r:id="rId6"/>
  </sheets>
  <definedNames>
    <definedName name="_xlnm.Print_Area" localSheetId="4">'Detailed- BOQ'!$A$1:$J$25</definedName>
    <definedName name="_xlnm.Print_Area" localSheetId="0">Kandahar!$A$1:$G$159</definedName>
    <definedName name="_xlnm.Print_Area" localSheetId="1">'Zabul '!$A$1:$G$81</definedName>
    <definedName name="re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51" i="43" l="1"/>
  <c r="G47" i="43"/>
  <c r="G46" i="43"/>
  <c r="G45" i="43"/>
  <c r="G40" i="43"/>
  <c r="G36" i="43"/>
  <c r="G35" i="43"/>
  <c r="G34" i="43"/>
  <c r="G30" i="43"/>
  <c r="G26" i="43"/>
  <c r="G25" i="43"/>
  <c r="G24" i="43"/>
  <c r="G23" i="43"/>
  <c r="G22" i="43"/>
  <c r="G21" i="43"/>
  <c r="G20" i="43"/>
  <c r="G52" i="43" l="1"/>
  <c r="G41" i="43"/>
  <c r="G31" i="43"/>
  <c r="G15" i="43" l="1"/>
  <c r="G11" i="43"/>
  <c r="G10" i="43"/>
  <c r="G9" i="43"/>
  <c r="G8" i="43"/>
  <c r="G7" i="43"/>
  <c r="G6" i="43"/>
  <c r="G5" i="43"/>
  <c r="G79" i="42"/>
  <c r="G78" i="42"/>
  <c r="G77" i="42"/>
  <c r="G76" i="42"/>
  <c r="G75" i="42"/>
  <c r="G74" i="42"/>
  <c r="G73" i="42"/>
  <c r="G68" i="42"/>
  <c r="G67" i="42"/>
  <c r="G66" i="42"/>
  <c r="G65" i="42"/>
  <c r="G64" i="42"/>
  <c r="G63" i="42"/>
  <c r="G62" i="42"/>
  <c r="G57" i="42"/>
  <c r="G56" i="42"/>
  <c r="G58" i="42" s="1"/>
  <c r="G55" i="42"/>
  <c r="G54" i="42"/>
  <c r="G53" i="42"/>
  <c r="G52" i="42"/>
  <c r="G51" i="42"/>
  <c r="G46" i="42"/>
  <c r="G45" i="42"/>
  <c r="G44" i="42"/>
  <c r="G43" i="42"/>
  <c r="G42" i="42"/>
  <c r="G41" i="42"/>
  <c r="G40" i="42"/>
  <c r="G35" i="42"/>
  <c r="G34" i="42"/>
  <c r="G33" i="42"/>
  <c r="G32" i="42"/>
  <c r="G31" i="42"/>
  <c r="G30" i="42"/>
  <c r="G29" i="42"/>
  <c r="G24" i="42"/>
  <c r="G23" i="42"/>
  <c r="G22" i="42"/>
  <c r="G21" i="42"/>
  <c r="G20" i="42"/>
  <c r="G19" i="42"/>
  <c r="G18" i="42"/>
  <c r="G17" i="42"/>
  <c r="G6" i="42"/>
  <c r="G7" i="42"/>
  <c r="G8" i="42"/>
  <c r="G9" i="42"/>
  <c r="G10" i="42"/>
  <c r="G11" i="42"/>
  <c r="G12" i="42"/>
  <c r="G5" i="42"/>
  <c r="G13" i="42" s="1"/>
  <c r="G16" i="43" l="1"/>
  <c r="G47" i="42"/>
  <c r="G69" i="42"/>
  <c r="G80" i="42"/>
  <c r="G25" i="42"/>
  <c r="G36" i="42"/>
  <c r="G69" i="40" l="1"/>
  <c r="G68" i="40"/>
  <c r="G67" i="40"/>
  <c r="G66" i="40"/>
  <c r="G65" i="40"/>
  <c r="G64" i="40"/>
  <c r="G63" i="40"/>
  <c r="G58" i="40"/>
  <c r="G57" i="40"/>
  <c r="G56" i="40"/>
  <c r="G55" i="40"/>
  <c r="G54" i="40"/>
  <c r="G53" i="40"/>
  <c r="G52" i="40"/>
  <c r="G48" i="40"/>
  <c r="G47" i="40"/>
  <c r="G46" i="40"/>
  <c r="G45" i="40"/>
  <c r="G44" i="40"/>
  <c r="G43" i="40"/>
  <c r="G42" i="40"/>
  <c r="G38" i="40" l="1"/>
  <c r="G37" i="40"/>
  <c r="G36" i="40"/>
  <c r="G35" i="40"/>
  <c r="G34" i="40"/>
  <c r="G33" i="40"/>
  <c r="G32" i="40"/>
  <c r="G27" i="40"/>
  <c r="G26" i="40"/>
  <c r="G25" i="40"/>
  <c r="G24" i="40"/>
  <c r="G23" i="40"/>
  <c r="G22" i="40"/>
  <c r="G21" i="40"/>
  <c r="G16" i="40"/>
  <c r="G15" i="40"/>
  <c r="G14" i="40"/>
  <c r="G13" i="40"/>
  <c r="G12" i="40"/>
  <c r="G11" i="40"/>
  <c r="G10" i="40"/>
  <c r="G9" i="40"/>
  <c r="G8" i="40"/>
  <c r="G7" i="40"/>
  <c r="G6" i="40"/>
  <c r="G5" i="40"/>
  <c r="G22" i="38"/>
  <c r="G23" i="38"/>
  <c r="G24" i="38"/>
  <c r="G25" i="38"/>
  <c r="G26" i="38"/>
  <c r="G27" i="38"/>
  <c r="G28" i="38"/>
  <c r="G29" i="38"/>
  <c r="G30" i="38"/>
  <c r="G31" i="38"/>
  <c r="G32" i="38"/>
  <c r="G21" i="38"/>
  <c r="G6" i="38"/>
  <c r="G7" i="38"/>
  <c r="G8" i="38"/>
  <c r="G9" i="38"/>
  <c r="G10" i="38"/>
  <c r="G11" i="38"/>
  <c r="G12" i="38"/>
  <c r="G13" i="38"/>
  <c r="G14" i="38"/>
  <c r="G15" i="38"/>
  <c r="G16" i="38"/>
  <c r="G5" i="38"/>
  <c r="G146" i="38"/>
  <c r="G145" i="38"/>
  <c r="G144" i="38"/>
  <c r="G143" i="38"/>
  <c r="G142" i="38"/>
  <c r="G141" i="38"/>
  <c r="G140" i="38"/>
  <c r="G69" i="38"/>
  <c r="G68" i="38"/>
  <c r="G65" i="38"/>
  <c r="G64" i="38"/>
  <c r="G63" i="38"/>
  <c r="G62" i="38"/>
  <c r="G61" i="38"/>
  <c r="G135" i="38"/>
  <c r="G134" i="38"/>
  <c r="G133" i="38"/>
  <c r="G132" i="38"/>
  <c r="G131" i="38"/>
  <c r="G130" i="38"/>
  <c r="G124" i="38"/>
  <c r="G123" i="38"/>
  <c r="G122" i="38"/>
  <c r="G121" i="38"/>
  <c r="G120" i="38"/>
  <c r="G119" i="38"/>
  <c r="G113" i="38"/>
  <c r="G112" i="38"/>
  <c r="G111" i="38"/>
  <c r="G110" i="38"/>
  <c r="G109" i="38"/>
  <c r="G108" i="38"/>
  <c r="G103" i="38"/>
  <c r="G102" i="38"/>
  <c r="G101" i="38"/>
  <c r="G100" i="38"/>
  <c r="G99" i="38"/>
  <c r="G98" i="38"/>
  <c r="G97" i="38"/>
  <c r="G92" i="38"/>
  <c r="G91" i="38"/>
  <c r="G90" i="38"/>
  <c r="G89" i="38"/>
  <c r="G88" i="38"/>
  <c r="G87" i="38"/>
  <c r="G86" i="38"/>
  <c r="G80" i="38"/>
  <c r="G79" i="38"/>
  <c r="G78" i="38"/>
  <c r="G77" i="38"/>
  <c r="G76" i="38"/>
  <c r="G75" i="38"/>
  <c r="G74" i="38"/>
  <c r="G33" i="38" l="1"/>
  <c r="G17" i="38"/>
  <c r="G28" i="40"/>
  <c r="G17" i="40"/>
  <c r="G147" i="38"/>
  <c r="G70" i="38"/>
  <c r="G136" i="38"/>
  <c r="G125" i="38"/>
  <c r="G93" i="38"/>
  <c r="G81" i="38"/>
  <c r="G114" i="38"/>
  <c r="G104" i="38"/>
  <c r="G55" i="38" l="1"/>
  <c r="G54" i="38"/>
  <c r="G53" i="38"/>
  <c r="G52" i="38"/>
  <c r="G51" i="38"/>
  <c r="G50" i="38"/>
  <c r="G49" i="38"/>
  <c r="G44" i="38"/>
  <c r="G43" i="38"/>
  <c r="G42" i="38"/>
  <c r="G41" i="38"/>
  <c r="G40" i="38"/>
  <c r="G39" i="38"/>
  <c r="G38" i="38"/>
  <c r="G58" i="38" l="1"/>
  <c r="G45" i="38"/>
  <c r="F5" i="28" l="1"/>
  <c r="I30" i="28"/>
  <c r="F19" i="28"/>
  <c r="I29" i="28"/>
  <c r="C6" i="28"/>
  <c r="F6" i="28"/>
  <c r="F12" i="28"/>
  <c r="I28" i="28"/>
  <c r="F7" i="28"/>
  <c r="F13" i="28"/>
  <c r="F20" i="28"/>
  <c r="I27" i="28"/>
  <c r="I20" i="28"/>
  <c r="Q11" i="28"/>
  <c r="Q10" i="28"/>
  <c r="I13" i="28"/>
  <c r="I7" i="28"/>
  <c r="Q9" i="28"/>
  <c r="R9" i="28"/>
  <c r="F22" i="28"/>
  <c r="I22" i="28"/>
  <c r="F21" i="28"/>
  <c r="I21" i="28"/>
  <c r="F15" i="28"/>
  <c r="I15" i="28"/>
  <c r="F14" i="28"/>
  <c r="I12" i="28"/>
  <c r="F9" i="28"/>
  <c r="I9" i="28"/>
  <c r="F8" i="28"/>
  <c r="I8" i="28"/>
  <c r="I5" i="28"/>
  <c r="M8" i="28"/>
  <c r="I19" i="28"/>
  <c r="I18" i="28"/>
  <c r="H18" i="28"/>
  <c r="I6" i="28"/>
  <c r="I4" i="28"/>
  <c r="I14" i="28"/>
  <c r="I11" i="28"/>
  <c r="H11" i="28"/>
  <c r="I24" i="28"/>
  <c r="J24" i="28"/>
  <c r="H4" i="28"/>
  <c r="B9" i="27"/>
  <c r="D11" i="27"/>
  <c r="D10" i="27"/>
  <c r="L10" i="27"/>
  <c r="L11" i="27"/>
  <c r="M10" i="27"/>
  <c r="N10" i="27"/>
  <c r="L9" i="27"/>
  <c r="M9" i="27"/>
  <c r="N9" i="27"/>
  <c r="D7" i="27"/>
  <c r="C8" i="27"/>
  <c r="D8" i="27"/>
  <c r="D6" i="27"/>
</calcChain>
</file>

<file path=xl/sharedStrings.xml><?xml version="1.0" encoding="utf-8"?>
<sst xmlns="http://schemas.openxmlformats.org/spreadsheetml/2006/main" count="1132" uniqueCount="172">
  <si>
    <t>Quantity</t>
  </si>
  <si>
    <t>Unit</t>
  </si>
  <si>
    <t>Remarks</t>
  </si>
  <si>
    <t>Bag</t>
  </si>
  <si>
    <t>stone</t>
  </si>
  <si>
    <t>cement</t>
  </si>
  <si>
    <t>gravel</t>
  </si>
  <si>
    <t>Stone massonry</t>
  </si>
  <si>
    <t>PCC</t>
  </si>
  <si>
    <t>Title</t>
  </si>
  <si>
    <t>No.</t>
  </si>
  <si>
    <t>Norm/ unit</t>
  </si>
  <si>
    <t>A*</t>
  </si>
  <si>
    <t>Item</t>
  </si>
  <si>
    <t>Unit cost</t>
  </si>
  <si>
    <t>Total cost</t>
  </si>
  <si>
    <t>Norm</t>
  </si>
  <si>
    <t>Afs</t>
  </si>
  <si>
    <t>A1</t>
  </si>
  <si>
    <r>
      <t>m</t>
    </r>
    <r>
      <rPr>
        <b/>
        <vertAlign val="superscript"/>
        <sz val="12"/>
        <rFont val="Arial"/>
        <family val="2"/>
      </rPr>
      <t>3</t>
    </r>
  </si>
  <si>
    <t>md</t>
  </si>
  <si>
    <t>A2</t>
  </si>
  <si>
    <t>Stone work with  Mortar (M250) 1:5</t>
  </si>
  <si>
    <r>
      <t>m</t>
    </r>
    <r>
      <rPr>
        <vertAlign val="superscript"/>
        <sz val="8"/>
        <rFont val="Arial"/>
        <family val="2"/>
      </rPr>
      <t>3</t>
    </r>
  </si>
  <si>
    <t>river Sandy Gravel (nakhoti) including transportation</t>
  </si>
  <si>
    <t xml:space="preserve">Cement </t>
  </si>
  <si>
    <t>Skilled labour on site</t>
  </si>
  <si>
    <t>Unskilled labour on site</t>
  </si>
  <si>
    <t>the stone will be crushed not rive or round shape, the mortar sand is well washed and the water is clean</t>
  </si>
  <si>
    <t>A3</t>
  </si>
  <si>
    <t>PCC (M,250)</t>
  </si>
  <si>
    <t>Sandy gravel</t>
  </si>
  <si>
    <t>Under the PCC a layer of sand is necessary, the cement is fresh, mixer should be used for placing concrete, at least 10 days curing</t>
  </si>
  <si>
    <t>At least 1.5 cm will be the thickness of plastering, the sand is clean and the cement is fresh, the proportion of mortar should be considered, at least 10 days curing</t>
  </si>
  <si>
    <t>Pointing with Mortar (M400) 1:3</t>
  </si>
  <si>
    <r>
      <t>m</t>
    </r>
    <r>
      <rPr>
        <b/>
        <vertAlign val="superscript"/>
        <sz val="12"/>
        <rFont val="Arial"/>
        <family val="2"/>
      </rPr>
      <t>2</t>
    </r>
  </si>
  <si>
    <t>fine Sane inclo\uding transportation</t>
  </si>
  <si>
    <t xml:space="preserve"> </t>
  </si>
  <si>
    <t>the pointing is plane pointing, the proportion of 1:3 should be considered</t>
  </si>
  <si>
    <t>Cement</t>
  </si>
  <si>
    <t>Detailed estimation</t>
  </si>
  <si>
    <t>Stone including transportation and measured in the wall</t>
  </si>
  <si>
    <t>bag</t>
  </si>
  <si>
    <t>Project total cost (A1+A2+A3)</t>
  </si>
  <si>
    <t>Summary</t>
  </si>
  <si>
    <t>River sandy gravel</t>
  </si>
  <si>
    <t>Cum</t>
  </si>
  <si>
    <t>Fine sand</t>
  </si>
  <si>
    <t>Stone</t>
  </si>
  <si>
    <t xml:space="preserve"> Quantity </t>
  </si>
  <si>
    <t xml:space="preserve">DRC to Fill </t>
  </si>
  <si>
    <t xml:space="preserve">Bidder to Fill </t>
  </si>
  <si>
    <t>S/N</t>
  </si>
  <si>
    <t xml:space="preserve">Discription in Local Lanaguage </t>
  </si>
  <si>
    <t xml:space="preserve">Total including Tax </t>
  </si>
  <si>
    <t>Unit Price AFN</t>
  </si>
  <si>
    <t>Total Price AFN</t>
  </si>
  <si>
    <t>Item and Discription</t>
  </si>
  <si>
    <t>Supply and Delivery of Crashed Stone
•	Type: Mountain (not plain or sea stone)
•	Mark: 400
•	Approximate Unit Weight: Near 6.35 kg
•	Dimensions: Relatively regular for stonemasonry
•	Special Weight: Not less than 2.5 tons
•	Water Absorption: More than 5% after 24 hours underwater
•	Size: Between 25-75 cm
•	Contamination: Free from soil
Measurement: DRC will measure the stone as wall dimensions after construction</t>
  </si>
  <si>
    <t>Supply and Delivery of Soft Sand
•	Particle Size: 0.06 mm to 2.0 mm
•	Purpose: For laying in ditches to protect pipes.</t>
  </si>
  <si>
    <t>Supply and Delivery of Washed Sand
•	Color: Not red
•	Soil Content: Should not exceed 5%
•	Contamination: Free from harmful chemical materials affecting concrete members.</t>
  </si>
  <si>
    <t>Supply and Delivery of Washed River Sandy Gravel
•	Size: 0.075 mm to 25 mm
•	Soil Content: Should not exceed 5%
•	Contamination: Free from harmful chemical materials affecting concrete members.</t>
  </si>
  <si>
    <t>Supply and Delivery of Cement
•	Expiry: Updated date required
•	Type: Powder, equal to Sistan cement
•	Weight: 50 kg bags</t>
  </si>
  <si>
    <t>Supply and Delivery of Crushed Gravel
•	Composition: Includes sand (0.075-4.76 mm), fine aggregate (4.76-10 mm), coarse aggregate (10-20 mm)</t>
  </si>
  <si>
    <t>Supply and Delivery of Water Stopper
•	Width: 22-25 cm
•	Purpose: For concrete members' expansion joints.</t>
  </si>
  <si>
    <t>Supply and Delivery of Gypsum
•	Type: Powder, fresh, equal to Khorasan gypsum
•	Weight: 40 kg per bag</t>
  </si>
  <si>
    <t>Supply and Delivery of Plastic Sheet
•	Quantity: 4 sheets
•	Width: 6 m</t>
  </si>
  <si>
    <t>Supply and Delivery of Steel Reinforcement Bars
•	Grade: 60 with yield strength of 60,000 psi
•	Sizes: 8-32 mm (80% diameter is less than 25 mm)</t>
  </si>
  <si>
    <t>Supply and Delivery of Binding Wires
•	Diameter: 1.5 mm
•	Tensile Strength: 38 to 50 kg/mm²</t>
  </si>
  <si>
    <t>Supply and Delivery of Galvanized Wire
•	Diameter: 3-4 mm
•	Tensile Strength: 38 to 50 kg/mm²</t>
  </si>
  <si>
    <t>m3</t>
  </si>
  <si>
    <t>Bundle</t>
  </si>
  <si>
    <t>kg</t>
  </si>
  <si>
    <t xml:space="preserve">سنگ باید کوه باشد نه سنگ دشت و دریا
 ، علامت آن باید 400 باشد، وزن تقریبی واحد سنگ باید نزدیک به 6.35 کیلوگرم باشد و ابعاد نسبتاً منظمی داشته باشد که بتواند مدفوع سنگ تراشی قابل اندازه گیری شود.
وزن مخصوص سنگ ها نباید از 2.5 تن کم باشد و در 24 ساعت زیر آب بیش از 5 درصد آب جذب نمی شود. بعد از ساخت سنگ را به عنوان ابعاد دیوار اندازه گیری کنید.
</t>
  </si>
  <si>
    <t>ریګ نرم، اندازه زرات ان 0.06 میلی متر تا 2.0 میلی متر برای محافظت پیپ.</t>
  </si>
  <si>
    <t>ریگ دریای با ید شسته باشد ُ ریگ سرخ نباشد وفیصدی خاک آن با ید از ۵ فیصد زیادنباشد، موار کیمیا وي که به ساختمان های کانګریټی نقصان دارد نداشته باشد.</t>
  </si>
  <si>
    <t>رودي جغل وفیصدی خاک آن با ید از ۵ فیصد زیادنباشد، اندازه (.075-25) میلی متر، موار کیمیا وي که به ساختمان های کانګریټی نقصان دارد نداشته باشد.</t>
  </si>
  <si>
    <t>سمنت که کیفیت آن معادل غرب آسیا باشد ‍‍‍‍‍‍ ُ تاریخ آن نگذشته باشد، کلوله نباشد ُ خریطه های ۵۰ کیلوپی</t>
  </si>
  <si>
    <t>جغل کرش بشمول ریگ (.۰۷۵-۴.۷۶) جغل بادامی (۴.۷۶-۱۰) میلی متر ُ وجغل بادامی (۱۰ میل متر الی ۲۰ میلی متر)</t>
  </si>
  <si>
    <t xml:space="preserve">واټر سټاپر (۲۲-۲۵) سانتی متر ، برای وصل شدن ساختمان های کانګریتي </t>
  </si>
  <si>
    <t>گچ پودری باشد تازه گچ مشابه خراسانی وزن هر  بیګ گچ 40 کیلوگرم باشد.</t>
  </si>
  <si>
    <t xml:space="preserve">چهار نمره پلاستیک با عرض ۶ متر </t>
  </si>
  <si>
    <t>سیخ ګول، فولادی گرید 60 که دارای مقاومت خوردگی 60000 psi با اندازه های متفاوت (8-32)، 80٪ ان کمتر از 25 میلی مترقطر دارد.</t>
  </si>
  <si>
    <t>سیم یک و نیم ملی, استحکام کششی سیم ها باید حدود 38 تا 50 (Kg/mm2) باشد.</t>
  </si>
  <si>
    <t>سیم گالوانیزه (3-4) میلی متر استحکام کششی سیم ها باید حدود 38 تا 50 (Kg/mm2) باشد.</t>
  </si>
  <si>
    <t>Supply and Delivery of Crushed Gravel
•	Composition:
•	Sand: 0.075-4.76 mm
•	Fine Aggregate: 4.76-10 mm
•	Coarse Aggregate: 10-20 mm</t>
  </si>
  <si>
    <t>Supply and Delivery of Gypsum
•	Type: Powder, fresh
•	Quality: Equal to Khorasan gypsum
•	Weight: 40 kg per bag</t>
  </si>
  <si>
    <t>Supply and Delivery of Cement
•	Expiry: Updated date required
•	Type: Powder
•	Quality: Equal to Sistan cement
•	Weight: 50 kg bags</t>
  </si>
  <si>
    <t>Supply and Delivery of Crushed Gravel
Composition:
Sand: 0.075-4.76 mm
Fine Aggregate: 4.76-10 mm
Coarse Aggregate: 10-20 mm</t>
  </si>
  <si>
    <t>Supply and Delivery of Water Stopper
Width: 22-25 cm
Purpose: For concrete members' expansion joints.</t>
  </si>
  <si>
    <t>Supply and Delivery of Gypsum
Type: Powder, fresh
Quality: Equal to Khorasan gypsum
Weight: 40 kg per bag</t>
  </si>
  <si>
    <t>Supply and Delivery of Steel Reinforcement Bars
Grade: 60 with yield strength of 60,000 psi
Sizes: 8-32 mm (80% diameter is less than 25 mm)</t>
  </si>
  <si>
    <t>Supply and Delivery of Binding Wires
Diameter: 1.5 mm
Tensile Strength: 38 to 50 kg/mm²</t>
  </si>
  <si>
    <t>Supply and Delivery of Galvanized Wire
Diameter: 3-4 mm
Tensile Strength: 38 to 50 kg/mm²</t>
  </si>
  <si>
    <t>Supply and Delivery of Cement
Expiry: Updated date required
Type: Powder
Quality: Equal to Sistan cement
Weight: 50 kg bags</t>
  </si>
  <si>
    <t>Supply and Delivery of Crashed Stone
•	Type: Mountain (not plain or sea stone)
•	Mark: 400
•	Approximate Unit Weight: Near 6.35 kg
•	Dimensions: Relatively regular for stonemasonry
•	Special Weight: Not less than 2.5 tons
•	Water Absorption: More than 5% after 24 hours underwater
•	Size: Between 25-75 cm
•	Contamination: Free from soil
•	Measurement: DRC will measure the stone as wall dimensions after construction.</t>
  </si>
  <si>
    <t>Supply and Delivery of Galvanized Wire
•	Diameter: 3-4 mm
•	Tensile Strength: 38 to 50 kg/mm</t>
  </si>
  <si>
    <t>Bag(40 kg)</t>
  </si>
  <si>
    <t>Supply and Delivery of Crashed Stone
•	Type: Mountain (not plain or sea stone)
•	Mark: 400
•	Approximate Unit Weight: Near 6.35 kg
•	Dimensions: Relatively regular to allow reasonable faces for stonemasonry
•	Special Weight: Not less than 2.5 tons
•	Water Absorption: More than 5% after 24 hours underwater
•	Size: Between 25-75 cm
•	Contamination: Free from soil
•	Measurement: DRC will measure the stone as wall dimensions after construction.</t>
  </si>
  <si>
    <t>Supply and Delivery of Water Stopper
•	Width: 22-25 cm
•	Roll Length: 25 m
•	Purpose: For concrete members' expansion joints.</t>
  </si>
  <si>
    <t>total price + tax</t>
  </si>
  <si>
    <t>سمنت که کیفیت آن معادل سستان باشد ‍‍‍‍‍‍ ُ تاریخ آن نگذشته باشد، کلوله نباشد ُ خریطه های ۵۰ کیلوپی</t>
  </si>
  <si>
    <t xml:space="preserve">واټر سټاپر (۲۲-۲۵) سانتی متر و بندل ۲۵متر  برای وصل شدن ساختمان های کانګریتي </t>
  </si>
  <si>
    <t xml:space="preserve">سیم یک و نیم ملی استحکام کششی سیم ها باید حدود 38 تا 50 (Kg/mm2) باشد. </t>
  </si>
  <si>
    <t>Supply and Delivery of Water Stopper
Width: 22-25 cm
Roll Length: 25 m
Purpose: For concrete members' expansion joints.</t>
  </si>
  <si>
    <t>Supply and Delivery of Crashed Stone
Type: Mountain (not plain or sea stone)
Mark: 400
Approximate Unit Weight: Near 6.35 kg
Dimensions: Relatively regular to allow reasonable faces for stonemasonry
Special Weight: Not less than 2.5 tons
Water Absorption: More than 5% after 24 hours underwater
Size: Between 25-75 cm
Contamination: Free from soil
Measurement: DRC will measure the stone as wall dimensions after construction.</t>
  </si>
  <si>
    <t>Supply and Delivery of Soft Sand
Particle Size: 0.06 mm to 2.0 mm
Purpose: For laying in ditches to protect pipes.</t>
  </si>
  <si>
    <t>Supply and Delivery of Washed Sand
Color: Not red
Soil Content: Should not exceed 5%
Contamination: Free from harmful chemical materials affecting concrete members.</t>
  </si>
  <si>
    <t>Supply and Delivery of Washed River Sandy Gravel
Size: 0.075 mm to 25 mm
Soil Content: Should not exceed 5%
Contamination: Free from harmful chemical materials affecting concrete members</t>
  </si>
  <si>
    <t>Supply and Delivery of Water Stopper
Width: 22-25 cm
Purpose: For concrete members' expansion joints</t>
  </si>
  <si>
    <t>Supply and Delivery of Plastic Sheets
Quantity: 4 sheets
Width: 6 m</t>
  </si>
  <si>
    <t>Composition:
Sand: 0.075-4.76 mm
Fine Aggregate: 4.76-10 mm
Coarse Aggregate: 10-20 mm</t>
  </si>
  <si>
    <t>Supply and Delivery of Steel Reinforcement Bars
Grade: 60 with yield strength of 60,000 psi
Sizes: 8-32 mm (80% diameter is less than 25 mm</t>
  </si>
  <si>
    <t xml:space="preserve">DRC to complete </t>
  </si>
  <si>
    <t xml:space="preserve">Bidder to complete </t>
  </si>
  <si>
    <t xml:space="preserve">Delivery time required (days after PO signature):
</t>
  </si>
  <si>
    <t xml:space="preserve">within 10-15 working days of placing order 
</t>
  </si>
  <si>
    <t xml:space="preserve">Delivery time offered (days after PO signature):
</t>
  </si>
  <si>
    <t xml:space="preserve">Delivery Terms required:
</t>
  </si>
  <si>
    <t>DDP INCOTERMS 2020</t>
  </si>
  <si>
    <t>DDP</t>
  </si>
  <si>
    <t xml:space="preserve">Delivery Terms offered:
</t>
  </si>
  <si>
    <t xml:space="preserve">Delivery Destination required:
</t>
  </si>
  <si>
    <t xml:space="preserve">See above locations </t>
  </si>
  <si>
    <t xml:space="preserve">Delivery Destination offered:
</t>
  </si>
  <si>
    <t xml:space="preserve">Minimum bid validity period required:
</t>
  </si>
  <si>
    <t xml:space="preserve">90 calendar days 
</t>
  </si>
  <si>
    <t xml:space="preserve">Bid validity period offfered:
</t>
  </si>
  <si>
    <t xml:space="preserve">Currency of Tender:
</t>
  </si>
  <si>
    <t>AFN</t>
  </si>
  <si>
    <t>Ukrainian Hryvnia
Гривня</t>
  </si>
  <si>
    <t xml:space="preserve">Currency of bid:
</t>
  </si>
  <si>
    <t>Note:
Bidders are welcome to qoute for one or multiple lots, however partial lot submission if not acceptable
Sample submission is not part of the bid submission. Only technically qualified bidders will be required to submit samples.
All submitted samples must strictly adhere to the specifications outlined in the tender documents, including dimensions, materials, and quality standards.
Pre-Submission Review:
A thorough review of the items will be conducted before sample submission to ensure compliance with all criteria specified in the tender.</t>
  </si>
  <si>
    <t xml:space="preserve">Company Name:
</t>
  </si>
  <si>
    <t xml:space="preserve">Signed by a duly authorized company representative:
</t>
  </si>
  <si>
    <t xml:space="preserve">Title:
</t>
  </si>
  <si>
    <t xml:space="preserve">Date:
</t>
  </si>
  <si>
    <t xml:space="preserve">Print Name:
</t>
  </si>
  <si>
    <t xml:space="preserve">Stamp of company 
</t>
  </si>
  <si>
    <t xml:space="preserve">Lot # 4d.1
Supply and Delivery of Construction items for Kandahar City all parts </t>
  </si>
  <si>
    <t>Lot # 4d.2 - Maiwand with all relevent sites</t>
  </si>
  <si>
    <t>Lot # 4d.3 Shah wali Kot with all relevent sites</t>
  </si>
  <si>
    <t>Lot # 4d.4 Dand with all relevent sites</t>
  </si>
  <si>
    <t>Lot # 4d.5 - Daman  with all relevent sites</t>
  </si>
  <si>
    <t>Lot # 4d.6 Arghandab with all relevent sites</t>
  </si>
  <si>
    <t>Lot # 4d.7 Khakriz with all relevent sites</t>
  </si>
  <si>
    <t>Lot # 4d.8 Spin boldak with all relevent sites</t>
  </si>
  <si>
    <t>Lot # 4d.9 - Nesh with all relevent sites</t>
  </si>
  <si>
    <t>Lot # 4d.10 - Ghorak with all relevent sites</t>
  </si>
  <si>
    <t>Lot # 4d.11 - Marof with all relevent sites</t>
  </si>
  <si>
    <t>Lot # 4d.12 Zheri  with all relevent sites</t>
  </si>
  <si>
    <t>Lot # 4d.13
Supply and Delivery of Construction items for Qalat with all relevent sites</t>
  </si>
  <si>
    <t xml:space="preserve">Lot # 4d.14 Shah Joy with all relevent sites </t>
  </si>
  <si>
    <t xml:space="preserve">Lot # 4d.15 Tarnak wa Jaldak with all relevent sites </t>
  </si>
  <si>
    <t xml:space="preserve">Lot # 4d.16 - Mizana with all relevent sites </t>
  </si>
  <si>
    <t xml:space="preserve">Lot # 4d.17 - Mizana with all relevent sites </t>
  </si>
  <si>
    <t xml:space="preserve">Lot # 4d.18 - Seuri with all relevent sites </t>
  </si>
  <si>
    <t>Lot # 4d.19
Supply and Delivery of Construction items for Lashkargah all relevent sites</t>
  </si>
  <si>
    <t>Lot # 4d.20- Nahri siraj with all relevent sites</t>
  </si>
  <si>
    <t>Lot # 4d.21 - Sangin with all relevent sites</t>
  </si>
  <si>
    <t>Lot # 4d.21- Kajakai with all relevent sites</t>
  </si>
  <si>
    <t>Lot # 4d.22 - Musa Qala with all relevent sites</t>
  </si>
  <si>
    <t>Lot # 4d.23- Nawzad with all relevent sites</t>
  </si>
  <si>
    <t>Lot # 4d.24- Nawa Barakzai  with all sites</t>
  </si>
  <si>
    <t xml:space="preserve">Lot # 4d.25
Supply and Delivery of Construction items for Zarang City with all parts </t>
  </si>
  <si>
    <t>Lot # 4d.26 Kang with all relevent sites</t>
  </si>
  <si>
    <t xml:space="preserve"> Lot # 4d.27 Dilaram and Khash Rod with all relevent sites</t>
  </si>
  <si>
    <t>Lot #4d. 28 - Chakhansur with all relevent site</t>
  </si>
  <si>
    <t xml:space="preserve">Annex A.2 Financial - Price list for Lot # 4d
 Kandahar Province </t>
  </si>
  <si>
    <t>Annex A.2 Financial - Price list for Lot # 4d
 Zabul Province</t>
  </si>
  <si>
    <t xml:space="preserve">Annex A.2 Financial - Price list for Lot # 4d
 Helmand province </t>
  </si>
  <si>
    <t xml:space="preserve">Annex A.2 Financial - Price list for Lot # 4d
Nimroz Province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</si>
</sst>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5" formatCode="&quot;$&quot;#,##0_);\(&quot;$&quot;#,##0\)"/>
    <numFmt numFmtId="41" formatCode="_(* #,##0_);_(* \(#,##0\);_(* &quot;-&quot;_);_(@_)"/>
    <numFmt numFmtId="44" formatCode="_(&quot;$&quot;* #,##0.00_);_(&quot;$&quot;* \(#,##0.00\);_(&quot;$&quot;* &quot;-&quot;??_);_(@_)"/>
    <numFmt numFmtId="43" formatCode="_(* #,##0.00_);_(* \(#,##0.00\);_(* &quot;-&quot;??_);_(@_)"/>
    <numFmt numFmtId="164" formatCode="_-* #,##0.00_-;\-* #,##0.00_-;_-* &quot;-&quot;??_-;_-@_-"/>
    <numFmt numFmtId="165" formatCode="#,##0.0"/>
    <numFmt numFmtId="166" formatCode="_(* #,##0.00_);_(* \(#,##0.00\);_(* &quot;-&quot;_);_(@_)"/>
    <numFmt numFmtId="167" formatCode="_(* #,##0.0000_);_(* \(#,##0.0000\);_(* &quot;-&quot;_);_(@_)"/>
  </numFmts>
  <fonts count="22" x14ac:knownFonts="1">
    <font>
      <sz val="11"/>
      <color theme="1"/>
      <name val="Calibri"/>
      <family val="2"/>
      <scheme val="minor"/>
    </font>
    <font>
      <b/>
      <sz val="14"/>
      <color theme="1"/>
      <name val="Calibri"/>
      <family val="2"/>
      <scheme val="minor"/>
    </font>
    <font>
      <b/>
      <sz val="12"/>
      <color theme="1"/>
      <name val="Calibri"/>
      <family val="2"/>
      <scheme val="minor"/>
    </font>
    <font>
      <b/>
      <sz val="12"/>
      <name val="Arial"/>
      <family val="2"/>
    </font>
    <font>
      <b/>
      <sz val="10"/>
      <name val="Arial"/>
      <family val="2"/>
    </font>
    <font>
      <b/>
      <u/>
      <sz val="16"/>
      <name val="Arial"/>
      <family val="2"/>
    </font>
    <font>
      <sz val="8"/>
      <name val="Arial"/>
      <family val="2"/>
    </font>
    <font>
      <b/>
      <vertAlign val="superscript"/>
      <sz val="12"/>
      <name val="Arial"/>
      <family val="2"/>
    </font>
    <font>
      <sz val="10"/>
      <name val="Arial"/>
      <family val="2"/>
    </font>
    <font>
      <vertAlign val="superscript"/>
      <sz val="8"/>
      <name val="Arial"/>
      <family val="2"/>
    </font>
    <font>
      <sz val="8"/>
      <color theme="1"/>
      <name val="Arial"/>
      <family val="2"/>
    </font>
    <font>
      <sz val="11"/>
      <color theme="1"/>
      <name val="Calibri"/>
      <family val="2"/>
      <scheme val="minor"/>
    </font>
    <font>
      <sz val="11"/>
      <name val="Arial"/>
      <family val="2"/>
    </font>
    <font>
      <sz val="11"/>
      <color rgb="FFFF0000"/>
      <name val="Calibri"/>
      <family val="2"/>
      <scheme val="minor"/>
    </font>
    <font>
      <sz val="14"/>
      <color theme="1"/>
      <name val="Calibri"/>
      <family val="2"/>
      <scheme val="minor"/>
    </font>
    <font>
      <sz val="11"/>
      <name val="Calibri"/>
      <family val="2"/>
      <scheme val="minor"/>
    </font>
    <font>
      <b/>
      <sz val="11"/>
      <color theme="1"/>
      <name val="Calibri"/>
      <family val="2"/>
      <scheme val="minor"/>
    </font>
    <font>
      <b/>
      <sz val="14"/>
      <color theme="1"/>
      <name val="Calibri"/>
      <family val="2"/>
      <charset val="204"/>
    </font>
    <font>
      <b/>
      <sz val="10"/>
      <color theme="1"/>
      <name val="Calibri"/>
      <family val="2"/>
    </font>
    <font>
      <b/>
      <sz val="10"/>
      <color theme="1"/>
      <name val="Calibri"/>
      <family val="2"/>
      <charset val="204"/>
    </font>
    <font>
      <b/>
      <sz val="10"/>
      <name val="Calibri"/>
      <family val="2"/>
    </font>
    <font>
      <sz val="10"/>
      <color theme="1"/>
      <name val="Calibri"/>
      <family val="2"/>
    </font>
  </fonts>
  <fills count="9">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8"/>
        <bgColor indexed="64"/>
      </patternFill>
    </fill>
    <fill>
      <patternFill patternType="solid">
        <fgColor theme="0" tint="-4.9989318521683403E-2"/>
        <bgColor indexed="64"/>
      </patternFill>
    </fill>
    <fill>
      <patternFill patternType="solid">
        <fgColor theme="0" tint="-0.249977111117893"/>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top/>
      <bottom style="thin">
        <color indexed="64"/>
      </bottom>
      <diagonal/>
    </border>
    <border>
      <left style="medium">
        <color indexed="64"/>
      </left>
      <right/>
      <top style="thin">
        <color auto="1"/>
      </top>
      <bottom/>
      <diagonal/>
    </border>
    <border>
      <left/>
      <right/>
      <top style="thin">
        <color indexed="64"/>
      </top>
      <bottom/>
      <diagonal/>
    </border>
  </borders>
  <cellStyleXfs count="8">
    <xf numFmtId="0" fontId="0" fillId="0" borderId="0"/>
    <xf numFmtId="44" fontId="11" fillId="0" borderId="0" applyFont="0" applyFill="0" applyBorder="0" applyAlignment="0" applyProtection="0"/>
    <xf numFmtId="0" fontId="8" fillId="0" borderId="0"/>
    <xf numFmtId="0" fontId="11" fillId="0" borderId="0"/>
    <xf numFmtId="0" fontId="12" fillId="0" borderId="0"/>
    <xf numFmtId="0" fontId="8" fillId="0" borderId="0"/>
    <xf numFmtId="0" fontId="8" fillId="0" borderId="0"/>
    <xf numFmtId="164" fontId="11" fillId="0" borderId="0" applyFont="0" applyFill="0" applyBorder="0" applyAlignment="0" applyProtection="0"/>
  </cellStyleXfs>
  <cellXfs count="130">
    <xf numFmtId="0" fontId="0" fillId="0" borderId="0" xfId="0"/>
    <xf numFmtId="0" fontId="0" fillId="0" borderId="0" xfId="0" applyAlignment="1">
      <alignment horizontal="center" vertical="center"/>
    </xf>
    <xf numFmtId="0" fontId="6" fillId="0" borderId="0" xfId="0" applyFont="1"/>
    <xf numFmtId="0" fontId="6" fillId="0" borderId="0" xfId="0" applyFont="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xf>
    <xf numFmtId="0" fontId="4" fillId="0" borderId="5" xfId="0" applyFont="1" applyBorder="1" applyAlignment="1">
      <alignment horizontal="center" vertical="center" wrapText="1"/>
    </xf>
    <xf numFmtId="0" fontId="4" fillId="0" borderId="5" xfId="0" applyFont="1" applyBorder="1" applyAlignment="1">
      <alignment horizontal="center"/>
    </xf>
    <xf numFmtId="0" fontId="3" fillId="0" borderId="7" xfId="0" applyFont="1" applyBorder="1"/>
    <xf numFmtId="2" fontId="3" fillId="0" borderId="8" xfId="0" applyNumberFormat="1" applyFont="1" applyBorder="1"/>
    <xf numFmtId="0" fontId="3" fillId="0" borderId="8" xfId="0" applyFont="1" applyBorder="1"/>
    <xf numFmtId="166" fontId="3" fillId="0" borderId="8" xfId="0" applyNumberFormat="1" applyFont="1" applyBorder="1"/>
    <xf numFmtId="0" fontId="3" fillId="0" borderId="8" xfId="0" applyFont="1" applyBorder="1" applyAlignment="1">
      <alignment horizontal="center" vertical="center"/>
    </xf>
    <xf numFmtId="41" fontId="3" fillId="0" borderId="8" xfId="0" applyNumberFormat="1" applyFont="1" applyBorder="1"/>
    <xf numFmtId="43" fontId="0" fillId="0" borderId="0" xfId="0" applyNumberFormat="1"/>
    <xf numFmtId="0" fontId="6" fillId="0" borderId="9" xfId="0" applyFont="1" applyBorder="1"/>
    <xf numFmtId="0" fontId="6" fillId="0" borderId="10" xfId="0" applyFont="1" applyBorder="1"/>
    <xf numFmtId="41" fontId="6" fillId="0" borderId="10" xfId="0" applyNumberFormat="1" applyFont="1" applyBorder="1"/>
    <xf numFmtId="0" fontId="6" fillId="0" borderId="11" xfId="0" applyFont="1" applyBorder="1"/>
    <xf numFmtId="0" fontId="6" fillId="0" borderId="12" xfId="0" applyFont="1" applyBorder="1"/>
    <xf numFmtId="0" fontId="6" fillId="0" borderId="1" xfId="0" applyFont="1" applyBorder="1"/>
    <xf numFmtId="41" fontId="6" fillId="0" borderId="1" xfId="0" applyNumberFormat="1" applyFont="1" applyBorder="1"/>
    <xf numFmtId="0" fontId="6" fillId="0" borderId="1" xfId="0" applyFont="1" applyBorder="1" applyAlignment="1">
      <alignment horizontal="center" vertical="center"/>
    </xf>
    <xf numFmtId="41" fontId="10" fillId="0" borderId="1" xfId="0" applyNumberFormat="1" applyFont="1" applyBorder="1"/>
    <xf numFmtId="0" fontId="6" fillId="0" borderId="13" xfId="0" applyFont="1" applyBorder="1"/>
    <xf numFmtId="0" fontId="6" fillId="0" borderId="14" xfId="0" applyFont="1" applyBorder="1"/>
    <xf numFmtId="0" fontId="0" fillId="0" borderId="14" xfId="0" applyBorder="1"/>
    <xf numFmtId="41" fontId="6" fillId="0" borderId="14" xfId="0" applyNumberFormat="1" applyFont="1" applyBorder="1"/>
    <xf numFmtId="0" fontId="6" fillId="0" borderId="14" xfId="0" applyFont="1" applyBorder="1" applyAlignment="1">
      <alignment horizontal="center" vertical="center"/>
    </xf>
    <xf numFmtId="0" fontId="6" fillId="0" borderId="15" xfId="0" applyFont="1" applyBorder="1"/>
    <xf numFmtId="0" fontId="6" fillId="0" borderId="10" xfId="0" applyFont="1" applyBorder="1" applyAlignment="1">
      <alignment horizontal="center" vertical="center"/>
    </xf>
    <xf numFmtId="166" fontId="6" fillId="0" borderId="1" xfId="0" applyNumberFormat="1" applyFont="1" applyBorder="1"/>
    <xf numFmtId="41" fontId="6" fillId="0" borderId="19" xfId="0" applyNumberFormat="1" applyFont="1" applyBorder="1"/>
    <xf numFmtId="0" fontId="6" fillId="0" borderId="19" xfId="0" applyFont="1" applyBorder="1" applyAlignment="1">
      <alignment horizontal="center" vertical="center"/>
    </xf>
    <xf numFmtId="0" fontId="6" fillId="0" borderId="19" xfId="0" applyFont="1" applyBorder="1"/>
    <xf numFmtId="41" fontId="3" fillId="0" borderId="19" xfId="0" applyNumberFormat="1" applyFont="1" applyBorder="1"/>
    <xf numFmtId="0" fontId="4" fillId="0" borderId="0" xfId="0" applyFont="1" applyAlignment="1">
      <alignment horizontal="left" wrapText="1"/>
    </xf>
    <xf numFmtId="41" fontId="6" fillId="0" borderId="0" xfId="0" applyNumberFormat="1" applyFont="1"/>
    <xf numFmtId="5" fontId="3" fillId="0" borderId="0" xfId="0" applyNumberFormat="1" applyFont="1"/>
    <xf numFmtId="41" fontId="3" fillId="0" borderId="0" xfId="0" applyNumberFormat="1" applyFont="1"/>
    <xf numFmtId="0" fontId="8" fillId="0" borderId="0" xfId="0" applyFont="1"/>
    <xf numFmtId="167" fontId="0" fillId="0" borderId="0" xfId="0" applyNumberFormat="1"/>
    <xf numFmtId="0" fontId="6" fillId="0" borderId="1" xfId="0" applyFont="1" applyBorder="1" applyAlignment="1">
      <alignment wrapText="1"/>
    </xf>
    <xf numFmtId="41" fontId="0" fillId="0" borderId="0" xfId="0" applyNumberFormat="1"/>
    <xf numFmtId="166" fontId="0" fillId="0" borderId="0" xfId="0" applyNumberFormat="1"/>
    <xf numFmtId="165" fontId="2" fillId="2" borderId="1" xfId="0" applyNumberFormat="1" applyFont="1" applyFill="1" applyBorder="1" applyAlignment="1">
      <alignment horizontal="center" vertical="center" wrapText="1"/>
    </xf>
    <xf numFmtId="0" fontId="0" fillId="2" borderId="0" xfId="0" applyFill="1"/>
    <xf numFmtId="37" fontId="0" fillId="0" borderId="1" xfId="1" applyNumberFormat="1" applyFont="1" applyFill="1" applyBorder="1" applyAlignment="1">
      <alignment horizontal="center" vertical="center" wrapText="1"/>
    </xf>
    <xf numFmtId="37" fontId="0" fillId="0" borderId="1" xfId="1" applyNumberFormat="1"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165" fontId="2" fillId="2" borderId="1" xfId="0" applyNumberFormat="1" applyFont="1" applyFill="1" applyBorder="1" applyAlignment="1">
      <alignment vertical="center" wrapText="1"/>
    </xf>
    <xf numFmtId="0" fontId="0" fillId="2" borderId="1" xfId="0" applyFill="1" applyBorder="1" applyAlignment="1">
      <alignment vertical="center"/>
    </xf>
    <xf numFmtId="37" fontId="13" fillId="6" borderId="1" xfId="1" applyNumberFormat="1" applyFont="1" applyFill="1" applyBorder="1" applyAlignment="1">
      <alignment horizontal="center" vertical="center" wrapText="1"/>
    </xf>
    <xf numFmtId="2" fontId="0" fillId="0" borderId="1" xfId="0" applyNumberFormat="1" applyBorder="1" applyAlignment="1" applyProtection="1">
      <alignment horizontal="center" vertical="center" wrapText="1"/>
      <protection locked="0"/>
    </xf>
    <xf numFmtId="1" fontId="15" fillId="0" borderId="1" xfId="0" applyNumberFormat="1" applyFont="1" applyBorder="1" applyAlignment="1" applyProtection="1">
      <alignment horizontal="center" vertical="center"/>
      <protection locked="0"/>
    </xf>
    <xf numFmtId="2" fontId="0" fillId="0" borderId="1" xfId="0" applyNumberFormat="1" applyBorder="1" applyAlignment="1" applyProtection="1">
      <alignment horizontal="right" vertical="center" wrapText="1" readingOrder="2"/>
      <protection locked="0"/>
    </xf>
    <xf numFmtId="2" fontId="15" fillId="0" borderId="1" xfId="0" applyNumberFormat="1" applyFont="1" applyBorder="1" applyAlignment="1" applyProtection="1">
      <alignment horizontal="right" vertical="center" wrapText="1"/>
      <protection locked="0"/>
    </xf>
    <xf numFmtId="2" fontId="0" fillId="0" borderId="1" xfId="0" applyNumberFormat="1" applyBorder="1" applyAlignment="1" applyProtection="1">
      <alignment horizontal="right" wrapText="1"/>
      <protection locked="0"/>
    </xf>
    <xf numFmtId="2" fontId="0" fillId="0" borderId="1" xfId="0" applyNumberFormat="1" applyBorder="1" applyAlignment="1" applyProtection="1">
      <alignment horizontal="right" vertical="center" wrapText="1"/>
      <protection locked="0"/>
    </xf>
    <xf numFmtId="0" fontId="0" fillId="0" borderId="1" xfId="0" applyBorder="1" applyAlignment="1">
      <alignment wrapText="1"/>
    </xf>
    <xf numFmtId="1" fontId="15" fillId="0" borderId="1" xfId="0" applyNumberFormat="1" applyFont="1" applyBorder="1" applyAlignment="1">
      <alignment horizontal="center" vertical="center"/>
    </xf>
    <xf numFmtId="2" fontId="0" fillId="0" borderId="1" xfId="0" applyNumberFormat="1" applyBorder="1" applyAlignment="1">
      <alignment horizontal="center" vertical="center" wrapText="1"/>
    </xf>
    <xf numFmtId="0" fontId="0" fillId="0" borderId="1" xfId="0" applyBorder="1"/>
    <xf numFmtId="0" fontId="0" fillId="0" borderId="1" xfId="0" applyBorder="1" applyAlignment="1">
      <alignment horizontal="left"/>
    </xf>
    <xf numFmtId="0" fontId="0" fillId="0" borderId="1" xfId="0" applyBorder="1" applyAlignment="1">
      <alignment horizontal="left" vertical="center" wrapText="1"/>
    </xf>
    <xf numFmtId="0" fontId="0" fillId="0" borderId="1" xfId="0" applyBorder="1" applyAlignment="1">
      <alignment horizontal="left" wrapText="1"/>
    </xf>
    <xf numFmtId="2" fontId="0" fillId="0" borderId="1" xfId="0" applyNumberFormat="1" applyBorder="1" applyAlignment="1">
      <alignment horizontal="right" vertical="center" wrapText="1" readingOrder="2"/>
    </xf>
    <xf numFmtId="2" fontId="0" fillId="0" borderId="1" xfId="0" applyNumberFormat="1" applyBorder="1" applyAlignment="1">
      <alignment horizontal="right" vertical="center" wrapText="1"/>
    </xf>
    <xf numFmtId="2" fontId="0" fillId="0" borderId="1" xfId="0" applyNumberFormat="1" applyBorder="1" applyAlignment="1">
      <alignment horizontal="right" wrapText="1"/>
    </xf>
    <xf numFmtId="0" fontId="0" fillId="3" borderId="25" xfId="0" applyFill="1" applyBorder="1" applyAlignment="1">
      <alignment horizontal="left"/>
    </xf>
    <xf numFmtId="0" fontId="16" fillId="3" borderId="25" xfId="0" applyFont="1" applyFill="1" applyBorder="1" applyAlignment="1">
      <alignment horizontal="left"/>
    </xf>
    <xf numFmtId="0" fontId="18" fillId="5" borderId="1" xfId="0" applyFont="1" applyFill="1" applyBorder="1" applyAlignment="1">
      <alignment vertical="center" wrapText="1"/>
    </xf>
    <xf numFmtId="0" fontId="18" fillId="2" borderId="1" xfId="0" applyFont="1" applyFill="1" applyBorder="1" applyAlignment="1">
      <alignment horizontal="left" vertical="center" wrapText="1"/>
    </xf>
    <xf numFmtId="0" fontId="21" fillId="0" borderId="1" xfId="0" applyFont="1" applyBorder="1" applyAlignment="1">
      <alignment horizontal="center" vertical="center" wrapText="1"/>
    </xf>
    <xf numFmtId="37" fontId="14" fillId="5" borderId="23" xfId="1" applyNumberFormat="1" applyFont="1" applyFill="1" applyBorder="1" applyAlignment="1">
      <alignment vertical="center" wrapText="1"/>
    </xf>
    <xf numFmtId="37" fontId="14" fillId="5" borderId="24" xfId="1" applyNumberFormat="1" applyFont="1" applyFill="1" applyBorder="1" applyAlignment="1">
      <alignment vertical="center" wrapText="1"/>
    </xf>
    <xf numFmtId="37" fontId="14" fillId="5" borderId="2" xfId="1" applyNumberFormat="1" applyFont="1" applyFill="1" applyBorder="1" applyAlignment="1">
      <alignment vertical="center" wrapText="1"/>
    </xf>
    <xf numFmtId="0" fontId="16" fillId="3" borderId="25" xfId="0" applyFont="1" applyFill="1" applyBorder="1" applyAlignment="1">
      <alignment horizontal="left"/>
    </xf>
    <xf numFmtId="0" fontId="16" fillId="3" borderId="0" xfId="0" applyFont="1" applyFill="1" applyAlignment="1">
      <alignment horizontal="left" vertical="center"/>
    </xf>
    <xf numFmtId="0" fontId="16" fillId="3" borderId="25" xfId="0" applyFont="1" applyFill="1" applyBorder="1" applyAlignment="1">
      <alignment horizontal="left" vertical="center"/>
    </xf>
    <xf numFmtId="0" fontId="1" fillId="0" borderId="1" xfId="0" applyFont="1" applyBorder="1" applyAlignment="1">
      <alignment horizontal="center" wrapText="1"/>
    </xf>
    <xf numFmtId="0" fontId="1" fillId="0" borderId="1" xfId="0" applyFont="1" applyBorder="1" applyAlignment="1">
      <alignment horizontal="center"/>
    </xf>
    <xf numFmtId="0" fontId="17" fillId="8" borderId="28" xfId="0" applyFont="1" applyFill="1" applyBorder="1" applyAlignment="1">
      <alignment horizontal="center" vertical="center" wrapText="1"/>
    </xf>
    <xf numFmtId="0" fontId="17" fillId="8" borderId="14" xfId="0" applyFont="1" applyFill="1" applyBorder="1" applyAlignment="1">
      <alignment horizontal="center" vertical="center" wrapText="1"/>
    </xf>
    <xf numFmtId="0" fontId="17" fillId="8" borderId="29" xfId="0" applyFont="1" applyFill="1" applyBorder="1" applyAlignment="1">
      <alignment horizontal="center" vertical="center" wrapText="1"/>
    </xf>
    <xf numFmtId="0" fontId="17" fillId="7" borderId="30" xfId="0" applyFont="1" applyFill="1" applyBorder="1" applyAlignment="1">
      <alignment horizontal="center" vertical="center" wrapText="1"/>
    </xf>
    <xf numFmtId="0" fontId="17" fillId="7" borderId="0" xfId="0" applyFont="1" applyFill="1" applyAlignment="1">
      <alignment horizontal="center" vertical="center" wrapText="1"/>
    </xf>
    <xf numFmtId="0" fontId="18" fillId="0" borderId="31" xfId="0" applyFont="1" applyBorder="1" applyAlignment="1">
      <alignment horizontal="left" vertical="center" wrapText="1"/>
    </xf>
    <xf numFmtId="0" fontId="18" fillId="0" borderId="32" xfId="0" applyFont="1" applyBorder="1" applyAlignment="1">
      <alignment horizontal="left" vertical="center" wrapText="1"/>
    </xf>
    <xf numFmtId="0" fontId="19" fillId="0" borderId="32" xfId="0" applyFont="1" applyBorder="1" applyAlignment="1">
      <alignment horizontal="left" vertical="center" wrapText="1"/>
    </xf>
    <xf numFmtId="0" fontId="19" fillId="0" borderId="33" xfId="0" applyFont="1" applyBorder="1" applyAlignment="1">
      <alignment horizontal="left" vertical="center" wrapText="1"/>
    </xf>
    <xf numFmtId="0" fontId="1" fillId="7" borderId="26" xfId="0" applyFont="1" applyFill="1" applyBorder="1" applyAlignment="1">
      <alignment horizontal="left" vertical="center" wrapText="1"/>
    </xf>
    <xf numFmtId="0" fontId="1" fillId="7" borderId="25" xfId="0" applyFont="1" applyFill="1" applyBorder="1" applyAlignment="1">
      <alignment horizontal="left" vertical="center" wrapText="1"/>
    </xf>
    <xf numFmtId="0" fontId="1" fillId="7" borderId="27"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6" fillId="3" borderId="1" xfId="0" applyFont="1" applyFill="1" applyBorder="1" applyAlignment="1">
      <alignment horizontal="left"/>
    </xf>
    <xf numFmtId="0" fontId="18" fillId="0" borderId="12" xfId="0" applyFont="1" applyBorder="1" applyAlignment="1">
      <alignment horizontal="left" vertical="center" wrapText="1"/>
    </xf>
    <xf numFmtId="0" fontId="18" fillId="0" borderId="1" xfId="0" applyFont="1" applyBorder="1" applyAlignment="1">
      <alignment horizontal="left" vertical="center" wrapText="1"/>
    </xf>
    <xf numFmtId="0" fontId="19" fillId="0" borderId="1" xfId="0" applyFont="1" applyBorder="1" applyAlignment="1">
      <alignment horizontal="left" vertical="center" wrapText="1"/>
    </xf>
    <xf numFmtId="0" fontId="19" fillId="0" borderId="23" xfId="0" applyFont="1" applyBorder="1" applyAlignment="1">
      <alignment horizontal="left" vertical="center" wrapText="1"/>
    </xf>
    <xf numFmtId="0" fontId="20" fillId="0" borderId="34" xfId="0" applyFont="1" applyBorder="1" applyAlignment="1">
      <alignment horizontal="left" vertical="top" wrapText="1"/>
    </xf>
    <xf numFmtId="0" fontId="20" fillId="0" borderId="35" xfId="0" applyFont="1" applyBorder="1" applyAlignment="1">
      <alignment horizontal="left" vertical="top" wrapText="1"/>
    </xf>
    <xf numFmtId="0" fontId="20" fillId="0" borderId="30" xfId="0" applyFont="1" applyBorder="1" applyAlignment="1">
      <alignment horizontal="left" vertical="top" wrapText="1"/>
    </xf>
    <xf numFmtId="0" fontId="20" fillId="0" borderId="0" xfId="0" applyFont="1" applyAlignment="1">
      <alignment horizontal="left" vertical="top" wrapText="1"/>
    </xf>
    <xf numFmtId="0" fontId="20" fillId="0" borderId="28" xfId="0" applyFont="1" applyBorder="1" applyAlignment="1">
      <alignment horizontal="left" vertical="top" wrapText="1"/>
    </xf>
    <xf numFmtId="0" fontId="20" fillId="0" borderId="14" xfId="0" applyFont="1" applyBorder="1" applyAlignment="1">
      <alignment horizontal="left" vertical="top" wrapText="1"/>
    </xf>
    <xf numFmtId="0" fontId="0" fillId="3" borderId="25" xfId="0" applyFill="1" applyBorder="1" applyAlignment="1">
      <alignment horizontal="left"/>
    </xf>
    <xf numFmtId="0" fontId="1" fillId="7" borderId="20" xfId="0" applyFont="1" applyFill="1" applyBorder="1" applyAlignment="1">
      <alignment horizontal="left" vertical="center" wrapText="1"/>
    </xf>
    <xf numFmtId="0" fontId="1" fillId="7" borderId="21" xfId="0" applyFont="1" applyFill="1" applyBorder="1" applyAlignment="1">
      <alignment horizontal="left" vertical="center" wrapText="1"/>
    </xf>
    <xf numFmtId="0" fontId="1" fillId="7" borderId="22" xfId="0" applyFont="1" applyFill="1" applyBorder="1" applyAlignment="1">
      <alignment horizontal="left" vertical="center" wrapText="1"/>
    </xf>
    <xf numFmtId="0" fontId="0" fillId="3" borderId="0" xfId="0" applyFill="1" applyAlignment="1">
      <alignment horizontal="left" vertical="center"/>
    </xf>
    <xf numFmtId="0" fontId="0" fillId="3" borderId="25" xfId="0" applyFill="1" applyBorder="1" applyAlignment="1">
      <alignment horizontal="left" vertical="center"/>
    </xf>
    <xf numFmtId="0" fontId="1" fillId="0" borderId="14" xfId="0" applyFont="1" applyBorder="1" applyAlignment="1">
      <alignment horizontal="center" wrapText="1"/>
    </xf>
    <xf numFmtId="0" fontId="1" fillId="0" borderId="14" xfId="0" applyFont="1" applyBorder="1" applyAlignment="1">
      <alignment horizontal="center"/>
    </xf>
    <xf numFmtId="0" fontId="0" fillId="0" borderId="1" xfId="0" applyBorder="1" applyAlignment="1">
      <alignment horizontal="center"/>
    </xf>
    <xf numFmtId="0" fontId="0" fillId="3" borderId="1" xfId="0" applyFill="1" applyBorder="1" applyAlignment="1">
      <alignment horizontal="center"/>
    </xf>
    <xf numFmtId="0" fontId="4" fillId="0" borderId="16" xfId="0" applyFont="1" applyBorder="1" applyAlignment="1">
      <alignment horizontal="left" wrapText="1"/>
    </xf>
    <xf numFmtId="0" fontId="4" fillId="0" borderId="17" xfId="0" applyFont="1" applyBorder="1" applyAlignment="1">
      <alignment horizontal="left" wrapText="1"/>
    </xf>
    <xf numFmtId="0" fontId="4" fillId="0" borderId="18" xfId="0" applyFont="1" applyBorder="1" applyAlignment="1">
      <alignment horizontal="left" wrapText="1"/>
    </xf>
    <xf numFmtId="1" fontId="5" fillId="0" borderId="0" xfId="0" applyNumberFormat="1" applyFont="1" applyAlignment="1">
      <alignment horizontal="center"/>
    </xf>
    <xf numFmtId="0" fontId="4" fillId="0" borderId="3" xfId="0" applyFont="1" applyBorder="1" applyAlignment="1">
      <alignment horizontal="center"/>
    </xf>
    <xf numFmtId="0" fontId="4" fillId="0" borderId="5" xfId="0" applyFont="1" applyBorder="1" applyAlignment="1">
      <alignment horizontal="center"/>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xf>
    <xf numFmtId="0" fontId="4" fillId="0" borderId="5" xfId="0" applyFont="1" applyBorder="1" applyAlignment="1">
      <alignment horizontal="center" vertical="center"/>
    </xf>
    <xf numFmtId="0" fontId="4" fillId="0" borderId="4" xfId="0" applyFont="1" applyBorder="1" applyAlignment="1">
      <alignment horizontal="center" vertical="center"/>
    </xf>
    <xf numFmtId="0" fontId="4" fillId="0" borderId="6" xfId="0" applyFont="1" applyBorder="1" applyAlignment="1">
      <alignment horizontal="center" vertical="center"/>
    </xf>
  </cellXfs>
  <cellStyles count="8">
    <cellStyle name="Comma 67 2" xfId="7" xr:uid="{F286DE94-70D6-4766-A5BB-C129ACC758EF}"/>
    <cellStyle name="Currency" xfId="1" builtinId="4"/>
    <cellStyle name="Normal" xfId="0" builtinId="0"/>
    <cellStyle name="Normal 10 2" xfId="5" xr:uid="{49C1CF26-C214-4015-82D7-65542039D111}"/>
    <cellStyle name="Normal 10 2 3 4" xfId="4" xr:uid="{8E1AE2E3-0D8D-4651-8937-C93D6DE99C25}"/>
    <cellStyle name="Normal 12 2 15 2" xfId="3" xr:uid="{1132D567-D2FE-470E-9E69-C617CDBFF589}"/>
    <cellStyle name="Normal 13 2" xfId="6" xr:uid="{A2F86E8B-DD31-4827-BAD8-0FEABDC6BEE3}"/>
    <cellStyle name="Normal 2" xfId="2" xr:uid="{5841CAAE-1DE0-418D-885B-11BCFB5F09F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350520</xdr:colOff>
      <xdr:row>1</xdr:row>
      <xdr:rowOff>60960</xdr:rowOff>
    </xdr:from>
    <xdr:to>
      <xdr:col>6</xdr:col>
      <xdr:colOff>211903</xdr:colOff>
      <xdr:row>1</xdr:row>
      <xdr:rowOff>658999</xdr:rowOff>
    </xdr:to>
    <xdr:pic>
      <xdr:nvPicPr>
        <xdr:cNvPr id="2" name="Picture 1">
          <a:extLst>
            <a:ext uri="{FF2B5EF4-FFF2-40B4-BE49-F238E27FC236}">
              <a16:creationId xmlns:a16="http://schemas.microsoft.com/office/drawing/2014/main" id="{D747C212-8307-4588-B0A1-91CBBECD9D95}"/>
            </a:ext>
          </a:extLst>
        </xdr:cNvPr>
        <xdr:cNvPicPr/>
      </xdr:nvPicPr>
      <xdr:blipFill>
        <a:blip xmlns:r="http://schemas.openxmlformats.org/officeDocument/2006/relationships" r:embed="rId1" cstate="print"/>
        <a:srcRect/>
        <a:stretch>
          <a:fillRect/>
        </a:stretch>
      </xdr:blipFill>
      <xdr:spPr bwMode="auto">
        <a:xfrm>
          <a:off x="8732520" y="800100"/>
          <a:ext cx="1301563" cy="598039"/>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350520</xdr:colOff>
      <xdr:row>1</xdr:row>
      <xdr:rowOff>60960</xdr:rowOff>
    </xdr:from>
    <xdr:to>
      <xdr:col>5</xdr:col>
      <xdr:colOff>1653408</xdr:colOff>
      <xdr:row>1</xdr:row>
      <xdr:rowOff>658999</xdr:rowOff>
    </xdr:to>
    <xdr:pic>
      <xdr:nvPicPr>
        <xdr:cNvPr id="2" name="Picture 1">
          <a:extLst>
            <a:ext uri="{FF2B5EF4-FFF2-40B4-BE49-F238E27FC236}">
              <a16:creationId xmlns:a16="http://schemas.microsoft.com/office/drawing/2014/main" id="{60147BBB-CED0-4884-87B5-5884FA4C0191}"/>
            </a:ext>
          </a:extLst>
        </xdr:cNvPr>
        <xdr:cNvPicPr/>
      </xdr:nvPicPr>
      <xdr:blipFill>
        <a:blip xmlns:r="http://schemas.openxmlformats.org/officeDocument/2006/relationships" r:embed="rId1" cstate="print"/>
        <a:srcRect/>
        <a:stretch>
          <a:fillRect/>
        </a:stretch>
      </xdr:blipFill>
      <xdr:spPr bwMode="auto">
        <a:xfrm>
          <a:off x="8732520" y="60960"/>
          <a:ext cx="1301563" cy="598039"/>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1579517</xdr:colOff>
      <xdr:row>1</xdr:row>
      <xdr:rowOff>104503</xdr:rowOff>
    </xdr:from>
    <xdr:to>
      <xdr:col>6</xdr:col>
      <xdr:colOff>714823</xdr:colOff>
      <xdr:row>1</xdr:row>
      <xdr:rowOff>816842</xdr:rowOff>
    </xdr:to>
    <xdr:pic>
      <xdr:nvPicPr>
        <xdr:cNvPr id="2" name="Picture 1">
          <a:extLst>
            <a:ext uri="{FF2B5EF4-FFF2-40B4-BE49-F238E27FC236}">
              <a16:creationId xmlns:a16="http://schemas.microsoft.com/office/drawing/2014/main" id="{B7D345E9-F415-4CBB-947B-843FB5F243FC}"/>
            </a:ext>
          </a:extLst>
        </xdr:cNvPr>
        <xdr:cNvPicPr/>
      </xdr:nvPicPr>
      <xdr:blipFill>
        <a:blip xmlns:r="http://schemas.openxmlformats.org/officeDocument/2006/relationships" r:embed="rId1" cstate="print"/>
        <a:srcRect/>
        <a:stretch>
          <a:fillRect/>
        </a:stretch>
      </xdr:blipFill>
      <xdr:spPr bwMode="auto">
        <a:xfrm>
          <a:off x="7823563" y="448492"/>
          <a:ext cx="1012003" cy="712339"/>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124460</xdr:colOff>
      <xdr:row>1</xdr:row>
      <xdr:rowOff>177800</xdr:rowOff>
    </xdr:from>
    <xdr:to>
      <xdr:col>5</xdr:col>
      <xdr:colOff>1136463</xdr:colOff>
      <xdr:row>1</xdr:row>
      <xdr:rowOff>890139</xdr:rowOff>
    </xdr:to>
    <xdr:pic>
      <xdr:nvPicPr>
        <xdr:cNvPr id="2" name="Picture 1">
          <a:extLst>
            <a:ext uri="{FF2B5EF4-FFF2-40B4-BE49-F238E27FC236}">
              <a16:creationId xmlns:a16="http://schemas.microsoft.com/office/drawing/2014/main" id="{7998E663-23E7-4B58-A40B-57DA2200E4C3}"/>
            </a:ext>
          </a:extLst>
        </xdr:cNvPr>
        <xdr:cNvPicPr/>
      </xdr:nvPicPr>
      <xdr:blipFill>
        <a:blip xmlns:r="http://schemas.openxmlformats.org/officeDocument/2006/relationships" r:embed="rId1" cstate="print"/>
        <a:srcRect/>
        <a:stretch>
          <a:fillRect/>
        </a:stretch>
      </xdr:blipFill>
      <xdr:spPr bwMode="auto">
        <a:xfrm>
          <a:off x="6372860" y="419100"/>
          <a:ext cx="1012003" cy="712339"/>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97605-0B0C-454E-8140-202F10FD0D4D}">
  <dimension ref="A1:M159"/>
  <sheetViews>
    <sheetView tabSelected="1" view="pageBreakPreview" zoomScale="130" zoomScaleNormal="100" zoomScaleSheetLayoutView="130" workbookViewId="0">
      <selection sqref="A1:G1"/>
    </sheetView>
  </sheetViews>
  <sheetFormatPr defaultRowHeight="14.4" x14ac:dyDescent="0.3"/>
  <cols>
    <col min="2" max="2" width="52.88671875" customWidth="1"/>
    <col min="3" max="3" width="36.88671875" customWidth="1"/>
    <col min="5" max="5" width="14.6640625" customWidth="1"/>
    <col min="6" max="6" width="21" customWidth="1"/>
    <col min="7" max="7" width="13.44140625" customWidth="1"/>
  </cols>
  <sheetData>
    <row r="1" spans="1:11" ht="54.45" customHeight="1" x14ac:dyDescent="0.35">
      <c r="A1" s="81" t="s">
        <v>168</v>
      </c>
      <c r="B1" s="82"/>
      <c r="C1" s="82"/>
      <c r="D1" s="82"/>
      <c r="E1" s="82"/>
      <c r="F1" s="82"/>
      <c r="G1" s="82"/>
    </row>
    <row r="2" spans="1:11" ht="60" customHeight="1" x14ac:dyDescent="0.3">
      <c r="A2" s="92" t="s">
        <v>139</v>
      </c>
      <c r="B2" s="93"/>
      <c r="C2" s="93"/>
      <c r="D2" s="93"/>
      <c r="E2" s="93"/>
      <c r="F2" s="93"/>
      <c r="G2" s="94"/>
    </row>
    <row r="3" spans="1:11" ht="18" x14ac:dyDescent="0.3">
      <c r="A3" s="95" t="s">
        <v>50</v>
      </c>
      <c r="B3" s="95"/>
      <c r="C3" s="95"/>
      <c r="D3" s="95"/>
      <c r="E3" s="95"/>
      <c r="F3" s="96" t="s">
        <v>51</v>
      </c>
      <c r="G3" s="96"/>
    </row>
    <row r="4" spans="1:11" ht="31.2" x14ac:dyDescent="0.3">
      <c r="A4" s="52" t="s">
        <v>52</v>
      </c>
      <c r="B4" s="50" t="s">
        <v>57</v>
      </c>
      <c r="C4" s="49" t="s">
        <v>53</v>
      </c>
      <c r="D4" s="51" t="s">
        <v>1</v>
      </c>
      <c r="E4" s="45" t="s">
        <v>49</v>
      </c>
      <c r="F4" s="45" t="s">
        <v>55</v>
      </c>
      <c r="G4" s="45" t="s">
        <v>56</v>
      </c>
    </row>
    <row r="5" spans="1:11" ht="171.6" customHeight="1" x14ac:dyDescent="0.3">
      <c r="A5" s="47">
        <v>1</v>
      </c>
      <c r="B5" s="48" t="s">
        <v>58</v>
      </c>
      <c r="C5" s="56" t="s">
        <v>73</v>
      </c>
      <c r="D5" s="54" t="s">
        <v>70</v>
      </c>
      <c r="E5" s="55">
        <v>200</v>
      </c>
      <c r="F5" s="47"/>
      <c r="G5" s="47">
        <f>F5*E5</f>
        <v>0</v>
      </c>
    </row>
    <row r="6" spans="1:11" ht="70.2" customHeight="1" x14ac:dyDescent="0.3">
      <c r="A6" s="47">
        <v>2</v>
      </c>
      <c r="B6" s="48" t="s">
        <v>59</v>
      </c>
      <c r="C6" s="57" t="s">
        <v>74</v>
      </c>
      <c r="D6" s="54" t="s">
        <v>70</v>
      </c>
      <c r="E6" s="55">
        <v>200</v>
      </c>
      <c r="F6" s="47"/>
      <c r="G6" s="47">
        <f t="shared" ref="G6:G16" si="0">F6*E6</f>
        <v>0</v>
      </c>
    </row>
    <row r="7" spans="1:11" ht="72" x14ac:dyDescent="0.3">
      <c r="A7" s="47">
        <v>3</v>
      </c>
      <c r="B7" s="48" t="s">
        <v>60</v>
      </c>
      <c r="C7" s="56" t="s">
        <v>75</v>
      </c>
      <c r="D7" s="54" t="s">
        <v>70</v>
      </c>
      <c r="E7" s="55">
        <v>150</v>
      </c>
      <c r="F7" s="47"/>
      <c r="G7" s="47">
        <f t="shared" si="0"/>
        <v>0</v>
      </c>
    </row>
    <row r="8" spans="1:11" ht="72" x14ac:dyDescent="0.3">
      <c r="A8" s="47">
        <v>4</v>
      </c>
      <c r="B8" s="48" t="s">
        <v>61</v>
      </c>
      <c r="C8" s="56" t="s">
        <v>76</v>
      </c>
      <c r="D8" s="54" t="s">
        <v>70</v>
      </c>
      <c r="E8" s="55">
        <v>150</v>
      </c>
      <c r="F8" s="47"/>
      <c r="G8" s="47">
        <f t="shared" si="0"/>
        <v>0</v>
      </c>
    </row>
    <row r="9" spans="1:11" ht="57.6" x14ac:dyDescent="0.3">
      <c r="A9" s="47">
        <v>5</v>
      </c>
      <c r="B9" s="48" t="s">
        <v>62</v>
      </c>
      <c r="C9" s="56" t="s">
        <v>77</v>
      </c>
      <c r="D9" s="54" t="s">
        <v>3</v>
      </c>
      <c r="E9" s="55">
        <v>1980</v>
      </c>
      <c r="F9" s="47"/>
      <c r="G9" s="47">
        <f t="shared" si="0"/>
        <v>0</v>
      </c>
    </row>
    <row r="10" spans="1:11" ht="43.2" x14ac:dyDescent="0.3">
      <c r="A10" s="47">
        <v>6</v>
      </c>
      <c r="B10" s="48" t="s">
        <v>63</v>
      </c>
      <c r="C10" s="56" t="s">
        <v>78</v>
      </c>
      <c r="D10" s="54" t="s">
        <v>70</v>
      </c>
      <c r="E10" s="55">
        <v>30</v>
      </c>
      <c r="F10" s="47"/>
      <c r="G10" s="47">
        <f t="shared" si="0"/>
        <v>0</v>
      </c>
    </row>
    <row r="11" spans="1:11" ht="43.2" x14ac:dyDescent="0.3">
      <c r="A11" s="47">
        <v>7</v>
      </c>
      <c r="B11" s="48" t="s">
        <v>64</v>
      </c>
      <c r="C11" s="56" t="s">
        <v>79</v>
      </c>
      <c r="D11" s="54" t="s">
        <v>71</v>
      </c>
      <c r="E11" s="55">
        <v>5</v>
      </c>
      <c r="F11" s="47"/>
      <c r="G11" s="47">
        <f t="shared" si="0"/>
        <v>0</v>
      </c>
      <c r="H11" s="46"/>
      <c r="I11" s="46"/>
      <c r="J11" s="46"/>
      <c r="K11" s="46"/>
    </row>
    <row r="12" spans="1:11" ht="43.2" x14ac:dyDescent="0.3">
      <c r="A12" s="47">
        <v>8</v>
      </c>
      <c r="B12" s="48" t="s">
        <v>65</v>
      </c>
      <c r="C12" s="56" t="s">
        <v>80</v>
      </c>
      <c r="D12" s="54" t="s">
        <v>3</v>
      </c>
      <c r="E12" s="55">
        <v>5</v>
      </c>
      <c r="F12" s="47"/>
      <c r="G12" s="47">
        <f t="shared" si="0"/>
        <v>0</v>
      </c>
      <c r="H12" s="46"/>
      <c r="I12" s="46"/>
      <c r="J12" s="46"/>
      <c r="K12" s="46"/>
    </row>
    <row r="13" spans="1:11" ht="43.2" x14ac:dyDescent="0.3">
      <c r="A13" s="47">
        <v>9</v>
      </c>
      <c r="B13" s="48" t="s">
        <v>66</v>
      </c>
      <c r="C13" s="58" t="s">
        <v>81</v>
      </c>
      <c r="D13" s="54" t="s">
        <v>72</v>
      </c>
      <c r="E13" s="55">
        <v>10</v>
      </c>
      <c r="F13" s="47"/>
      <c r="G13" s="47">
        <f t="shared" si="0"/>
        <v>0</v>
      </c>
    </row>
    <row r="14" spans="1:11" ht="43.2" x14ac:dyDescent="0.3">
      <c r="A14" s="47">
        <v>10</v>
      </c>
      <c r="B14" s="48" t="s">
        <v>67</v>
      </c>
      <c r="C14" s="59" t="s">
        <v>82</v>
      </c>
      <c r="D14" s="54" t="s">
        <v>72</v>
      </c>
      <c r="E14" s="55">
        <v>11000</v>
      </c>
      <c r="F14" s="47"/>
      <c r="G14" s="47">
        <f t="shared" si="0"/>
        <v>0</v>
      </c>
    </row>
    <row r="15" spans="1:11" ht="43.2" x14ac:dyDescent="0.3">
      <c r="A15" s="47">
        <v>11</v>
      </c>
      <c r="B15" s="48" t="s">
        <v>68</v>
      </c>
      <c r="C15" s="59" t="s">
        <v>83</v>
      </c>
      <c r="D15" s="54" t="s">
        <v>72</v>
      </c>
      <c r="E15" s="55">
        <v>50</v>
      </c>
      <c r="F15" s="47"/>
      <c r="G15" s="47">
        <f t="shared" si="0"/>
        <v>0</v>
      </c>
    </row>
    <row r="16" spans="1:11" ht="43.2" x14ac:dyDescent="0.3">
      <c r="A16" s="47">
        <v>12</v>
      </c>
      <c r="B16" s="48" t="s">
        <v>69</v>
      </c>
      <c r="C16" s="58" t="s">
        <v>84</v>
      </c>
      <c r="D16" s="54" t="s">
        <v>72</v>
      </c>
      <c r="E16" s="55">
        <v>12000</v>
      </c>
      <c r="F16" s="47"/>
      <c r="G16" s="47">
        <f t="shared" si="0"/>
        <v>0</v>
      </c>
    </row>
    <row r="17" spans="1:13" ht="18" x14ac:dyDescent="0.3">
      <c r="A17" s="75" t="s">
        <v>54</v>
      </c>
      <c r="B17" s="76"/>
      <c r="C17" s="76"/>
      <c r="D17" s="76"/>
      <c r="E17" s="76"/>
      <c r="F17" s="77"/>
      <c r="G17" s="53">
        <f>SUM(G5:G16)</f>
        <v>0</v>
      </c>
      <c r="I17" s="46"/>
      <c r="J17" s="46"/>
      <c r="K17" s="46"/>
      <c r="L17" s="46"/>
      <c r="M17" s="46"/>
    </row>
    <row r="19" spans="1:13" ht="25.8" customHeight="1" x14ac:dyDescent="0.3">
      <c r="A19" s="97" t="s">
        <v>140</v>
      </c>
      <c r="B19" s="97"/>
      <c r="C19" s="97"/>
      <c r="D19" s="97"/>
      <c r="E19" s="97"/>
      <c r="F19" s="97"/>
      <c r="G19" s="97"/>
    </row>
    <row r="20" spans="1:13" ht="31.2" x14ac:dyDescent="0.3">
      <c r="A20" s="52" t="s">
        <v>52</v>
      </c>
      <c r="B20" s="50" t="s">
        <v>57</v>
      </c>
      <c r="C20" s="49" t="s">
        <v>53</v>
      </c>
      <c r="D20" s="51" t="s">
        <v>1</v>
      </c>
      <c r="E20" s="45" t="s">
        <v>49</v>
      </c>
      <c r="F20" s="45" t="s">
        <v>55</v>
      </c>
      <c r="G20" s="45" t="s">
        <v>56</v>
      </c>
    </row>
    <row r="21" spans="1:13" ht="158.4" x14ac:dyDescent="0.3">
      <c r="A21" s="47">
        <v>1</v>
      </c>
      <c r="B21" s="48" t="s">
        <v>58</v>
      </c>
      <c r="C21" s="56" t="s">
        <v>73</v>
      </c>
      <c r="D21" s="54" t="s">
        <v>70</v>
      </c>
      <c r="E21" s="55">
        <v>150</v>
      </c>
      <c r="F21" s="47"/>
      <c r="G21" s="47">
        <f>F21*E21</f>
        <v>0</v>
      </c>
    </row>
    <row r="22" spans="1:13" ht="43.2" x14ac:dyDescent="0.3">
      <c r="A22" s="47">
        <v>2</v>
      </c>
      <c r="B22" s="48" t="s">
        <v>59</v>
      </c>
      <c r="C22" s="57" t="s">
        <v>74</v>
      </c>
      <c r="D22" s="54" t="s">
        <v>70</v>
      </c>
      <c r="E22" s="55">
        <v>180</v>
      </c>
      <c r="F22" s="47"/>
      <c r="G22" s="47">
        <f t="shared" ref="G22:G32" si="1">F22*E22</f>
        <v>0</v>
      </c>
    </row>
    <row r="23" spans="1:13" ht="72" x14ac:dyDescent="0.3">
      <c r="A23" s="47">
        <v>3</v>
      </c>
      <c r="B23" s="48" t="s">
        <v>60</v>
      </c>
      <c r="C23" s="56" t="s">
        <v>75</v>
      </c>
      <c r="D23" s="54" t="s">
        <v>70</v>
      </c>
      <c r="E23" s="55">
        <v>150</v>
      </c>
      <c r="F23" s="47"/>
      <c r="G23" s="47">
        <f t="shared" si="1"/>
        <v>0</v>
      </c>
    </row>
    <row r="24" spans="1:13" ht="72" x14ac:dyDescent="0.3">
      <c r="A24" s="47">
        <v>4</v>
      </c>
      <c r="B24" s="48" t="s">
        <v>61</v>
      </c>
      <c r="C24" s="56" t="s">
        <v>76</v>
      </c>
      <c r="D24" s="54" t="s">
        <v>70</v>
      </c>
      <c r="E24" s="55">
        <v>150</v>
      </c>
      <c r="F24" s="47"/>
      <c r="G24" s="47">
        <f t="shared" si="1"/>
        <v>0</v>
      </c>
    </row>
    <row r="25" spans="1:13" ht="57.6" x14ac:dyDescent="0.3">
      <c r="A25" s="47">
        <v>5</v>
      </c>
      <c r="B25" s="48" t="s">
        <v>62</v>
      </c>
      <c r="C25" s="56" t="s">
        <v>77</v>
      </c>
      <c r="D25" s="54" t="s">
        <v>3</v>
      </c>
      <c r="E25" s="55">
        <v>1980</v>
      </c>
      <c r="F25" s="47"/>
      <c r="G25" s="47">
        <f t="shared" si="1"/>
        <v>0</v>
      </c>
    </row>
    <row r="26" spans="1:13" ht="43.2" x14ac:dyDescent="0.3">
      <c r="A26" s="47">
        <v>6</v>
      </c>
      <c r="B26" s="48" t="s">
        <v>63</v>
      </c>
      <c r="C26" s="56" t="s">
        <v>78</v>
      </c>
      <c r="D26" s="54" t="s">
        <v>70</v>
      </c>
      <c r="E26" s="55">
        <v>30</v>
      </c>
      <c r="F26" s="47"/>
      <c r="G26" s="47">
        <f t="shared" si="1"/>
        <v>0</v>
      </c>
    </row>
    <row r="27" spans="1:13" ht="43.2" x14ac:dyDescent="0.3">
      <c r="A27" s="47">
        <v>7</v>
      </c>
      <c r="B27" s="48" t="s">
        <v>64</v>
      </c>
      <c r="C27" s="56" t="s">
        <v>79</v>
      </c>
      <c r="D27" s="54" t="s">
        <v>71</v>
      </c>
      <c r="E27" s="55">
        <v>5</v>
      </c>
      <c r="F27" s="47"/>
      <c r="G27" s="47">
        <f t="shared" si="1"/>
        <v>0</v>
      </c>
    </row>
    <row r="28" spans="1:13" ht="43.2" x14ac:dyDescent="0.3">
      <c r="A28" s="47">
        <v>8</v>
      </c>
      <c r="B28" s="48" t="s">
        <v>65</v>
      </c>
      <c r="C28" s="56" t="s">
        <v>80</v>
      </c>
      <c r="D28" s="54" t="s">
        <v>3</v>
      </c>
      <c r="E28" s="55">
        <v>5</v>
      </c>
      <c r="F28" s="47"/>
      <c r="G28" s="47">
        <f t="shared" si="1"/>
        <v>0</v>
      </c>
    </row>
    <row r="29" spans="1:13" ht="43.2" x14ac:dyDescent="0.3">
      <c r="A29" s="47">
        <v>9</v>
      </c>
      <c r="B29" s="48" t="s">
        <v>66</v>
      </c>
      <c r="C29" s="58" t="s">
        <v>81</v>
      </c>
      <c r="D29" s="54" t="s">
        <v>72</v>
      </c>
      <c r="E29" s="55">
        <v>10</v>
      </c>
      <c r="F29" s="47"/>
      <c r="G29" s="47">
        <f t="shared" si="1"/>
        <v>0</v>
      </c>
    </row>
    <row r="30" spans="1:13" ht="43.2" x14ac:dyDescent="0.3">
      <c r="A30" s="47">
        <v>10</v>
      </c>
      <c r="B30" s="48" t="s">
        <v>67</v>
      </c>
      <c r="C30" s="59" t="s">
        <v>82</v>
      </c>
      <c r="D30" s="54" t="s">
        <v>72</v>
      </c>
      <c r="E30" s="55">
        <v>11000</v>
      </c>
      <c r="F30" s="47"/>
      <c r="G30" s="47">
        <f t="shared" si="1"/>
        <v>0</v>
      </c>
    </row>
    <row r="31" spans="1:13" ht="43.2" x14ac:dyDescent="0.3">
      <c r="A31" s="47">
        <v>11</v>
      </c>
      <c r="B31" s="48" t="s">
        <v>68</v>
      </c>
      <c r="C31" s="59" t="s">
        <v>83</v>
      </c>
      <c r="D31" s="54" t="s">
        <v>72</v>
      </c>
      <c r="E31" s="55">
        <v>50</v>
      </c>
      <c r="F31" s="47"/>
      <c r="G31" s="47">
        <f t="shared" si="1"/>
        <v>0</v>
      </c>
    </row>
    <row r="32" spans="1:13" ht="43.2" x14ac:dyDescent="0.3">
      <c r="A32" s="47">
        <v>12</v>
      </c>
      <c r="B32" s="48" t="s">
        <v>69</v>
      </c>
      <c r="C32" s="58" t="s">
        <v>84</v>
      </c>
      <c r="D32" s="54" t="s">
        <v>72</v>
      </c>
      <c r="E32" s="55">
        <v>6000</v>
      </c>
      <c r="F32" s="47"/>
      <c r="G32" s="47">
        <f t="shared" si="1"/>
        <v>0</v>
      </c>
    </row>
    <row r="33" spans="1:7" ht="18" x14ac:dyDescent="0.3">
      <c r="A33" s="75" t="s">
        <v>54</v>
      </c>
      <c r="B33" s="76"/>
      <c r="C33" s="76"/>
      <c r="D33" s="76"/>
      <c r="E33" s="76"/>
      <c r="F33" s="77"/>
      <c r="G33" s="53">
        <f>SUM(G21:G32)</f>
        <v>0</v>
      </c>
    </row>
    <row r="35" spans="1:7" x14ac:dyDescent="0.3">
      <c r="A35" s="79" t="s">
        <v>141</v>
      </c>
      <c r="B35" s="79"/>
      <c r="C35" s="79"/>
      <c r="D35" s="79"/>
      <c r="E35" s="79"/>
      <c r="F35" s="79"/>
      <c r="G35" s="79"/>
    </row>
    <row r="36" spans="1:7" x14ac:dyDescent="0.3">
      <c r="A36" s="80"/>
      <c r="B36" s="80"/>
      <c r="C36" s="80"/>
      <c r="D36" s="80"/>
      <c r="E36" s="80"/>
      <c r="F36" s="80"/>
      <c r="G36" s="80"/>
    </row>
    <row r="37" spans="1:7" ht="31.2" x14ac:dyDescent="0.3">
      <c r="A37" s="52" t="s">
        <v>52</v>
      </c>
      <c r="B37" s="50" t="s">
        <v>57</v>
      </c>
      <c r="C37" s="49" t="s">
        <v>53</v>
      </c>
      <c r="D37" s="51" t="s">
        <v>1</v>
      </c>
      <c r="E37" s="45" t="s">
        <v>49</v>
      </c>
      <c r="F37" s="45" t="s">
        <v>55</v>
      </c>
      <c r="G37" s="45" t="s">
        <v>56</v>
      </c>
    </row>
    <row r="38" spans="1:7" ht="72" x14ac:dyDescent="0.3">
      <c r="A38" s="47">
        <v>1</v>
      </c>
      <c r="B38" s="48" t="s">
        <v>87</v>
      </c>
      <c r="C38" s="56" t="s">
        <v>77</v>
      </c>
      <c r="D38" s="62" t="s">
        <v>3</v>
      </c>
      <c r="E38" s="61">
        <v>2400</v>
      </c>
      <c r="F38" s="47"/>
      <c r="G38" s="47">
        <f>F38*E38</f>
        <v>0</v>
      </c>
    </row>
    <row r="39" spans="1:7" ht="102" customHeight="1" x14ac:dyDescent="0.3">
      <c r="A39" s="47">
        <v>2</v>
      </c>
      <c r="B39" s="48" t="s">
        <v>85</v>
      </c>
      <c r="C39" s="56" t="s">
        <v>78</v>
      </c>
      <c r="D39" s="62" t="s">
        <v>70</v>
      </c>
      <c r="E39" s="61">
        <v>180</v>
      </c>
      <c r="F39" s="47"/>
      <c r="G39" s="47">
        <f t="shared" ref="G39:G44" si="2">F39*E39</f>
        <v>0</v>
      </c>
    </row>
    <row r="40" spans="1:7" ht="43.2" x14ac:dyDescent="0.3">
      <c r="A40" s="47">
        <v>3</v>
      </c>
      <c r="B40" s="48" t="s">
        <v>64</v>
      </c>
      <c r="C40" s="56" t="s">
        <v>79</v>
      </c>
      <c r="D40" s="62" t="s">
        <v>71</v>
      </c>
      <c r="E40" s="61">
        <v>4</v>
      </c>
      <c r="F40" s="47"/>
      <c r="G40" s="47">
        <f t="shared" si="2"/>
        <v>0</v>
      </c>
    </row>
    <row r="41" spans="1:7" ht="57.6" x14ac:dyDescent="0.3">
      <c r="A41" s="47">
        <v>4</v>
      </c>
      <c r="B41" s="48" t="s">
        <v>86</v>
      </c>
      <c r="C41" s="56" t="s">
        <v>80</v>
      </c>
      <c r="D41" s="62" t="s">
        <v>3</v>
      </c>
      <c r="E41" s="61">
        <v>5</v>
      </c>
      <c r="F41" s="47"/>
      <c r="G41" s="47">
        <f t="shared" si="2"/>
        <v>0</v>
      </c>
    </row>
    <row r="42" spans="1:7" ht="43.2" x14ac:dyDescent="0.3">
      <c r="A42" s="47">
        <v>5</v>
      </c>
      <c r="B42" s="48" t="s">
        <v>67</v>
      </c>
      <c r="C42" s="59" t="s">
        <v>82</v>
      </c>
      <c r="D42" s="62" t="s">
        <v>72</v>
      </c>
      <c r="E42" s="61">
        <v>10560</v>
      </c>
      <c r="F42" s="47"/>
      <c r="G42" s="47">
        <f t="shared" si="2"/>
        <v>0</v>
      </c>
    </row>
    <row r="43" spans="1:7" ht="43.2" x14ac:dyDescent="0.3">
      <c r="A43" s="47">
        <v>6</v>
      </c>
      <c r="B43" s="48" t="s">
        <v>68</v>
      </c>
      <c r="C43" s="59" t="s">
        <v>83</v>
      </c>
      <c r="D43" s="62" t="s">
        <v>72</v>
      </c>
      <c r="E43" s="61">
        <v>50</v>
      </c>
      <c r="F43" s="47"/>
      <c r="G43" s="47">
        <f t="shared" si="2"/>
        <v>0</v>
      </c>
    </row>
    <row r="44" spans="1:7" ht="43.2" x14ac:dyDescent="0.3">
      <c r="A44" s="47">
        <v>7</v>
      </c>
      <c r="B44" s="48" t="s">
        <v>69</v>
      </c>
      <c r="C44" s="58" t="s">
        <v>84</v>
      </c>
      <c r="D44" s="62" t="s">
        <v>72</v>
      </c>
      <c r="E44" s="61">
        <v>2500</v>
      </c>
      <c r="F44" s="47"/>
      <c r="G44" s="47">
        <f t="shared" si="2"/>
        <v>0</v>
      </c>
    </row>
    <row r="45" spans="1:7" ht="18" x14ac:dyDescent="0.3">
      <c r="A45" s="75" t="s">
        <v>54</v>
      </c>
      <c r="B45" s="76"/>
      <c r="C45" s="76"/>
      <c r="D45" s="76"/>
      <c r="E45" s="76"/>
      <c r="F45" s="77"/>
      <c r="G45" s="53">
        <f>SUM(G38:G44)</f>
        <v>0</v>
      </c>
    </row>
    <row r="47" spans="1:7" x14ac:dyDescent="0.3">
      <c r="A47" s="78" t="s">
        <v>142</v>
      </c>
      <c r="B47" s="78"/>
      <c r="C47" s="78"/>
      <c r="D47" s="78"/>
      <c r="E47" s="78"/>
      <c r="F47" s="78"/>
      <c r="G47" s="78"/>
    </row>
    <row r="48" spans="1:7" ht="31.2" x14ac:dyDescent="0.3">
      <c r="A48" s="52" t="s">
        <v>52</v>
      </c>
      <c r="B48" s="50" t="s">
        <v>57</v>
      </c>
      <c r="C48" s="49" t="s">
        <v>53</v>
      </c>
      <c r="D48" s="51" t="s">
        <v>1</v>
      </c>
      <c r="E48" s="45" t="s">
        <v>49</v>
      </c>
      <c r="F48" s="45" t="s">
        <v>55</v>
      </c>
      <c r="G48" s="45" t="s">
        <v>56</v>
      </c>
    </row>
    <row r="49" spans="1:7" ht="158.4" x14ac:dyDescent="0.3">
      <c r="A49" s="47">
        <v>1</v>
      </c>
      <c r="B49" s="48" t="s">
        <v>95</v>
      </c>
      <c r="C49" s="56" t="s">
        <v>73</v>
      </c>
      <c r="D49" s="54" t="s">
        <v>70</v>
      </c>
      <c r="E49" s="55">
        <v>1800</v>
      </c>
      <c r="F49" s="47"/>
      <c r="G49" s="47">
        <f>F49*E49</f>
        <v>0</v>
      </c>
    </row>
    <row r="50" spans="1:7" ht="72" x14ac:dyDescent="0.3">
      <c r="A50" s="47">
        <v>2</v>
      </c>
      <c r="B50" s="60" t="s">
        <v>60</v>
      </c>
      <c r="C50" s="56" t="s">
        <v>75</v>
      </c>
      <c r="D50" s="54" t="s">
        <v>70</v>
      </c>
      <c r="E50" s="55">
        <v>500</v>
      </c>
      <c r="F50" s="47"/>
      <c r="G50" s="47">
        <f t="shared" ref="G50:G55" si="3">F50*E50</f>
        <v>0</v>
      </c>
    </row>
    <row r="51" spans="1:7" ht="72" x14ac:dyDescent="0.3">
      <c r="A51" s="47">
        <v>3</v>
      </c>
      <c r="B51" s="48" t="s">
        <v>87</v>
      </c>
      <c r="C51" s="56" t="s">
        <v>77</v>
      </c>
      <c r="D51" s="62" t="s">
        <v>3</v>
      </c>
      <c r="E51" s="61">
        <v>1800</v>
      </c>
      <c r="F51" s="47"/>
      <c r="G51" s="47">
        <f t="shared" si="3"/>
        <v>0</v>
      </c>
    </row>
    <row r="52" spans="1:7" ht="72" x14ac:dyDescent="0.3">
      <c r="A52" s="47">
        <v>4</v>
      </c>
      <c r="B52" s="48" t="s">
        <v>85</v>
      </c>
      <c r="C52" s="56" t="s">
        <v>78</v>
      </c>
      <c r="D52" s="62" t="s">
        <v>70</v>
      </c>
      <c r="E52" s="61">
        <v>90</v>
      </c>
      <c r="F52" s="47"/>
      <c r="G52" s="47">
        <f t="shared" si="3"/>
        <v>0</v>
      </c>
    </row>
    <row r="53" spans="1:7" ht="43.2" x14ac:dyDescent="0.3">
      <c r="A53" s="47">
        <v>5</v>
      </c>
      <c r="B53" s="48" t="s">
        <v>64</v>
      </c>
      <c r="C53" s="56" t="s">
        <v>79</v>
      </c>
      <c r="D53" s="62" t="s">
        <v>71</v>
      </c>
      <c r="E53" s="61">
        <v>4</v>
      </c>
      <c r="F53" s="47"/>
      <c r="G53" s="47">
        <f t="shared" si="3"/>
        <v>0</v>
      </c>
    </row>
    <row r="54" spans="1:7" ht="57.6" x14ac:dyDescent="0.3">
      <c r="A54" s="47">
        <v>6</v>
      </c>
      <c r="B54" s="48" t="s">
        <v>86</v>
      </c>
      <c r="C54" s="56" t="s">
        <v>80</v>
      </c>
      <c r="D54" s="62" t="s">
        <v>3</v>
      </c>
      <c r="E54" s="61">
        <v>5</v>
      </c>
      <c r="F54" s="47"/>
      <c r="G54" s="47">
        <f t="shared" si="3"/>
        <v>0</v>
      </c>
    </row>
    <row r="55" spans="1:7" ht="43.2" x14ac:dyDescent="0.3">
      <c r="A55" s="47">
        <v>7</v>
      </c>
      <c r="B55" s="48" t="s">
        <v>67</v>
      </c>
      <c r="C55" s="59" t="s">
        <v>82</v>
      </c>
      <c r="D55" s="62" t="s">
        <v>72</v>
      </c>
      <c r="E55" s="61">
        <v>10000</v>
      </c>
      <c r="F55" s="47"/>
      <c r="G55" s="47">
        <f t="shared" si="3"/>
        <v>0</v>
      </c>
    </row>
    <row r="56" spans="1:7" ht="43.2" x14ac:dyDescent="0.3">
      <c r="A56" s="47">
        <v>8</v>
      </c>
      <c r="B56" s="48" t="s">
        <v>68</v>
      </c>
      <c r="C56" s="59" t="s">
        <v>83</v>
      </c>
      <c r="D56" s="62" t="s">
        <v>72</v>
      </c>
      <c r="E56" s="61">
        <v>50</v>
      </c>
      <c r="F56" s="47"/>
      <c r="G56" s="47"/>
    </row>
    <row r="57" spans="1:7" ht="43.2" x14ac:dyDescent="0.3">
      <c r="A57" s="47">
        <v>9</v>
      </c>
      <c r="B57" s="48" t="s">
        <v>96</v>
      </c>
      <c r="C57" s="58" t="s">
        <v>84</v>
      </c>
      <c r="D57" s="62" t="s">
        <v>72</v>
      </c>
      <c r="E57" s="61">
        <v>5000</v>
      </c>
      <c r="F57" s="47"/>
      <c r="G57" s="47"/>
    </row>
    <row r="58" spans="1:7" ht="18" x14ac:dyDescent="0.3">
      <c r="A58" s="75" t="s">
        <v>54</v>
      </c>
      <c r="B58" s="76"/>
      <c r="C58" s="76"/>
      <c r="D58" s="76"/>
      <c r="E58" s="76"/>
      <c r="F58" s="77"/>
      <c r="G58" s="53">
        <f>SUM(G49:G55)</f>
        <v>0</v>
      </c>
    </row>
    <row r="59" spans="1:7" x14ac:dyDescent="0.3">
      <c r="A59" s="78" t="s">
        <v>143</v>
      </c>
      <c r="B59" s="78"/>
      <c r="C59" s="78"/>
      <c r="D59" s="78"/>
      <c r="E59" s="78"/>
      <c r="F59" s="78"/>
      <c r="G59" s="78"/>
    </row>
    <row r="60" spans="1:7" ht="31.2" x14ac:dyDescent="0.3">
      <c r="A60" s="52" t="s">
        <v>52</v>
      </c>
      <c r="B60" s="50" t="s">
        <v>57</v>
      </c>
      <c r="C60" s="49" t="s">
        <v>53</v>
      </c>
      <c r="D60" s="51" t="s">
        <v>1</v>
      </c>
      <c r="E60" s="45" t="s">
        <v>49</v>
      </c>
      <c r="F60" s="45" t="s">
        <v>55</v>
      </c>
      <c r="G60" s="45" t="s">
        <v>56</v>
      </c>
    </row>
    <row r="61" spans="1:7" ht="158.4" x14ac:dyDescent="0.3">
      <c r="A61" s="47">
        <v>1</v>
      </c>
      <c r="B61" s="48" t="s">
        <v>95</v>
      </c>
      <c r="C61" s="56" t="s">
        <v>73</v>
      </c>
      <c r="D61" s="54" t="s">
        <v>70</v>
      </c>
      <c r="E61" s="55">
        <v>150</v>
      </c>
      <c r="F61" s="47"/>
      <c r="G61" s="47">
        <f>F61*E61</f>
        <v>0</v>
      </c>
    </row>
    <row r="62" spans="1:7" ht="72" x14ac:dyDescent="0.3">
      <c r="A62" s="47">
        <v>2</v>
      </c>
      <c r="B62" s="60" t="s">
        <v>60</v>
      </c>
      <c r="C62" s="56" t="s">
        <v>75</v>
      </c>
      <c r="D62" s="54" t="s">
        <v>70</v>
      </c>
      <c r="E62" s="55">
        <v>180</v>
      </c>
      <c r="F62" s="47"/>
      <c r="G62" s="47">
        <f t="shared" ref="G62:G69" si="4">F62*E62</f>
        <v>0</v>
      </c>
    </row>
    <row r="63" spans="1:7" ht="72" x14ac:dyDescent="0.3">
      <c r="A63" s="47">
        <v>3</v>
      </c>
      <c r="B63" s="48" t="s">
        <v>87</v>
      </c>
      <c r="C63" s="56" t="s">
        <v>77</v>
      </c>
      <c r="D63" s="62" t="s">
        <v>3</v>
      </c>
      <c r="E63" s="61">
        <v>1080</v>
      </c>
      <c r="F63" s="47"/>
      <c r="G63" s="47">
        <f t="shared" si="4"/>
        <v>0</v>
      </c>
    </row>
    <row r="64" spans="1:7" ht="72" x14ac:dyDescent="0.3">
      <c r="A64" s="47">
        <v>4</v>
      </c>
      <c r="B64" s="48" t="s">
        <v>85</v>
      </c>
      <c r="C64" s="56" t="s">
        <v>78</v>
      </c>
      <c r="D64" s="62" t="s">
        <v>70</v>
      </c>
      <c r="E64" s="61">
        <v>50</v>
      </c>
      <c r="F64" s="47"/>
      <c r="G64" s="47">
        <f t="shared" si="4"/>
        <v>0</v>
      </c>
    </row>
    <row r="65" spans="1:7" ht="43.2" x14ac:dyDescent="0.3">
      <c r="A65" s="47">
        <v>5</v>
      </c>
      <c r="B65" s="48" t="s">
        <v>64</v>
      </c>
      <c r="C65" s="56" t="s">
        <v>79</v>
      </c>
      <c r="D65" s="62" t="s">
        <v>71</v>
      </c>
      <c r="E65" s="61">
        <v>4</v>
      </c>
      <c r="F65" s="47"/>
      <c r="G65" s="47">
        <f t="shared" si="4"/>
        <v>0</v>
      </c>
    </row>
    <row r="66" spans="1:7" ht="57.6" x14ac:dyDescent="0.3">
      <c r="A66" s="47">
        <v>6</v>
      </c>
      <c r="B66" s="48" t="s">
        <v>86</v>
      </c>
      <c r="C66" s="56" t="s">
        <v>80</v>
      </c>
      <c r="D66" s="62" t="s">
        <v>97</v>
      </c>
      <c r="E66" s="61">
        <v>5</v>
      </c>
      <c r="F66" s="47"/>
      <c r="G66" s="47"/>
    </row>
    <row r="67" spans="1:7" ht="43.2" x14ac:dyDescent="0.3">
      <c r="A67" s="47">
        <v>7</v>
      </c>
      <c r="B67" s="48" t="s">
        <v>67</v>
      </c>
      <c r="C67" s="59" t="s">
        <v>82</v>
      </c>
      <c r="D67" s="62" t="s">
        <v>72</v>
      </c>
      <c r="E67" s="61">
        <v>500</v>
      </c>
      <c r="F67" s="47"/>
      <c r="G67" s="47"/>
    </row>
    <row r="68" spans="1:7" ht="43.2" x14ac:dyDescent="0.3">
      <c r="A68" s="47">
        <v>8</v>
      </c>
      <c r="B68" s="48" t="s">
        <v>68</v>
      </c>
      <c r="C68" s="59" t="s">
        <v>83</v>
      </c>
      <c r="D68" s="62" t="s">
        <v>72</v>
      </c>
      <c r="E68" s="61">
        <v>35</v>
      </c>
      <c r="F68" s="47"/>
      <c r="G68" s="47">
        <f t="shared" si="4"/>
        <v>0</v>
      </c>
    </row>
    <row r="69" spans="1:7" ht="43.2" x14ac:dyDescent="0.3">
      <c r="A69" s="47">
        <v>9</v>
      </c>
      <c r="B69" s="48" t="s">
        <v>96</v>
      </c>
      <c r="C69" s="58" t="s">
        <v>84</v>
      </c>
      <c r="D69" s="62" t="s">
        <v>72</v>
      </c>
      <c r="E69" s="61">
        <v>5200</v>
      </c>
      <c r="F69" s="47"/>
      <c r="G69" s="47">
        <f t="shared" si="4"/>
        <v>0</v>
      </c>
    </row>
    <row r="70" spans="1:7" ht="18" x14ac:dyDescent="0.3">
      <c r="A70" s="75" t="s">
        <v>54</v>
      </c>
      <c r="B70" s="76"/>
      <c r="C70" s="76"/>
      <c r="D70" s="76"/>
      <c r="E70" s="76"/>
      <c r="F70" s="77"/>
      <c r="G70" s="53">
        <f>SUM(G61:G69)</f>
        <v>0</v>
      </c>
    </row>
    <row r="71" spans="1:7" x14ac:dyDescent="0.3">
      <c r="A71" s="78" t="s">
        <v>144</v>
      </c>
      <c r="B71" s="78"/>
      <c r="C71" s="78"/>
      <c r="D71" s="78"/>
      <c r="E71" s="78"/>
      <c r="F71" s="78"/>
      <c r="G71" s="78"/>
    </row>
    <row r="72" spans="1:7" x14ac:dyDescent="0.3">
      <c r="A72" s="78"/>
      <c r="B72" s="78"/>
      <c r="C72" s="78"/>
      <c r="D72" s="78"/>
      <c r="E72" s="78"/>
      <c r="F72" s="78"/>
      <c r="G72" s="78"/>
    </row>
    <row r="73" spans="1:7" ht="31.2" x14ac:dyDescent="0.3">
      <c r="A73" s="52" t="s">
        <v>52</v>
      </c>
      <c r="B73" s="50" t="s">
        <v>57</v>
      </c>
      <c r="C73" s="49" t="s">
        <v>53</v>
      </c>
      <c r="D73" s="51" t="s">
        <v>1</v>
      </c>
      <c r="E73" s="45" t="s">
        <v>49</v>
      </c>
      <c r="F73" s="45" t="s">
        <v>55</v>
      </c>
      <c r="G73" s="45" t="s">
        <v>56</v>
      </c>
    </row>
    <row r="74" spans="1:7" ht="72" x14ac:dyDescent="0.3">
      <c r="A74" s="47">
        <v>1</v>
      </c>
      <c r="B74" s="48" t="s">
        <v>87</v>
      </c>
      <c r="C74" s="56" t="s">
        <v>77</v>
      </c>
      <c r="D74" s="62" t="s">
        <v>3</v>
      </c>
      <c r="E74" s="61">
        <v>1200</v>
      </c>
      <c r="F74" s="47"/>
      <c r="G74" s="47">
        <f>F74*E74</f>
        <v>0</v>
      </c>
    </row>
    <row r="75" spans="1:7" ht="72" x14ac:dyDescent="0.3">
      <c r="A75" s="47">
        <v>2</v>
      </c>
      <c r="B75" s="48" t="s">
        <v>85</v>
      </c>
      <c r="C75" s="56" t="s">
        <v>78</v>
      </c>
      <c r="D75" s="62" t="s">
        <v>70</v>
      </c>
      <c r="E75" s="61">
        <v>50</v>
      </c>
      <c r="F75" s="47"/>
      <c r="G75" s="47">
        <f t="shared" ref="G75:G80" si="5">F75*E75</f>
        <v>0</v>
      </c>
    </row>
    <row r="76" spans="1:7" ht="43.2" x14ac:dyDescent="0.3">
      <c r="A76" s="47">
        <v>3</v>
      </c>
      <c r="B76" s="48" t="s">
        <v>64</v>
      </c>
      <c r="C76" s="56" t="s">
        <v>79</v>
      </c>
      <c r="D76" s="62" t="s">
        <v>71</v>
      </c>
      <c r="E76" s="61">
        <v>4</v>
      </c>
      <c r="F76" s="47"/>
      <c r="G76" s="47">
        <f t="shared" si="5"/>
        <v>0</v>
      </c>
    </row>
    <row r="77" spans="1:7" ht="57.6" x14ac:dyDescent="0.3">
      <c r="A77" s="47">
        <v>4</v>
      </c>
      <c r="B77" s="48" t="s">
        <v>86</v>
      </c>
      <c r="C77" s="56" t="s">
        <v>80</v>
      </c>
      <c r="D77" s="62" t="s">
        <v>97</v>
      </c>
      <c r="E77" s="61">
        <v>5</v>
      </c>
      <c r="F77" s="47"/>
      <c r="G77" s="47">
        <f t="shared" si="5"/>
        <v>0</v>
      </c>
    </row>
    <row r="78" spans="1:7" ht="43.2" x14ac:dyDescent="0.3">
      <c r="A78" s="47">
        <v>5</v>
      </c>
      <c r="B78" s="48" t="s">
        <v>67</v>
      </c>
      <c r="C78" s="59" t="s">
        <v>82</v>
      </c>
      <c r="D78" s="62" t="s">
        <v>72</v>
      </c>
      <c r="E78" s="61">
        <v>5200</v>
      </c>
      <c r="F78" s="47"/>
      <c r="G78" s="47">
        <f t="shared" si="5"/>
        <v>0</v>
      </c>
    </row>
    <row r="79" spans="1:7" ht="43.2" x14ac:dyDescent="0.3">
      <c r="A79" s="47">
        <v>6</v>
      </c>
      <c r="B79" s="48" t="s">
        <v>68</v>
      </c>
      <c r="C79" s="59" t="s">
        <v>83</v>
      </c>
      <c r="D79" s="62" t="s">
        <v>72</v>
      </c>
      <c r="E79" s="61">
        <v>50</v>
      </c>
      <c r="F79" s="47"/>
      <c r="G79" s="47">
        <f t="shared" si="5"/>
        <v>0</v>
      </c>
    </row>
    <row r="80" spans="1:7" ht="43.2" x14ac:dyDescent="0.3">
      <c r="A80" s="47">
        <v>7</v>
      </c>
      <c r="B80" s="48" t="s">
        <v>69</v>
      </c>
      <c r="C80" s="58" t="s">
        <v>84</v>
      </c>
      <c r="D80" s="62" t="s">
        <v>72</v>
      </c>
      <c r="E80" s="61">
        <v>2500</v>
      </c>
      <c r="F80" s="47"/>
      <c r="G80" s="47">
        <f t="shared" si="5"/>
        <v>0</v>
      </c>
    </row>
    <row r="81" spans="1:7" ht="18" x14ac:dyDescent="0.3">
      <c r="A81" s="75" t="s">
        <v>54</v>
      </c>
      <c r="B81" s="76"/>
      <c r="C81" s="76"/>
      <c r="D81" s="76"/>
      <c r="E81" s="76"/>
      <c r="F81" s="77"/>
      <c r="G81" s="53">
        <f>SUM(G74:G80)</f>
        <v>0</v>
      </c>
    </row>
    <row r="83" spans="1:7" x14ac:dyDescent="0.3">
      <c r="A83" s="78" t="s">
        <v>145</v>
      </c>
      <c r="B83" s="78"/>
      <c r="C83" s="78"/>
      <c r="D83" s="78"/>
      <c r="E83" s="78"/>
      <c r="F83" s="78"/>
      <c r="G83" s="78"/>
    </row>
    <row r="85" spans="1:7" ht="31.2" x14ac:dyDescent="0.3">
      <c r="A85" s="52" t="s">
        <v>52</v>
      </c>
      <c r="B85" s="50" t="s">
        <v>57</v>
      </c>
      <c r="C85" s="49" t="s">
        <v>53</v>
      </c>
      <c r="D85" s="51" t="s">
        <v>1</v>
      </c>
      <c r="E85" s="45" t="s">
        <v>49</v>
      </c>
      <c r="F85" s="45" t="s">
        <v>55</v>
      </c>
      <c r="G85" s="45" t="s">
        <v>56</v>
      </c>
    </row>
    <row r="86" spans="1:7" ht="72" x14ac:dyDescent="0.3">
      <c r="A86" s="47">
        <v>1</v>
      </c>
      <c r="B86" s="48" t="s">
        <v>87</v>
      </c>
      <c r="C86" s="56" t="s">
        <v>77</v>
      </c>
      <c r="D86" s="62" t="s">
        <v>3</v>
      </c>
      <c r="E86" s="61">
        <v>2400</v>
      </c>
      <c r="F86" s="47"/>
      <c r="G86" s="47">
        <f>F86*E86</f>
        <v>0</v>
      </c>
    </row>
    <row r="87" spans="1:7" ht="72" x14ac:dyDescent="0.3">
      <c r="A87" s="47">
        <v>2</v>
      </c>
      <c r="B87" s="48" t="s">
        <v>85</v>
      </c>
      <c r="C87" s="56" t="s">
        <v>78</v>
      </c>
      <c r="D87" s="62" t="s">
        <v>70</v>
      </c>
      <c r="E87" s="61">
        <v>50</v>
      </c>
      <c r="F87" s="47"/>
      <c r="G87" s="47">
        <f t="shared" ref="G87:G92" si="6">F87*E87</f>
        <v>0</v>
      </c>
    </row>
    <row r="88" spans="1:7" ht="43.2" x14ac:dyDescent="0.3">
      <c r="A88" s="47">
        <v>3</v>
      </c>
      <c r="B88" s="48" t="s">
        <v>64</v>
      </c>
      <c r="C88" s="56" t="s">
        <v>79</v>
      </c>
      <c r="D88" s="62" t="s">
        <v>71</v>
      </c>
      <c r="E88" s="61">
        <v>8</v>
      </c>
      <c r="F88" s="47"/>
      <c r="G88" s="47">
        <f t="shared" si="6"/>
        <v>0</v>
      </c>
    </row>
    <row r="89" spans="1:7" ht="57.6" x14ac:dyDescent="0.3">
      <c r="A89" s="47">
        <v>4</v>
      </c>
      <c r="B89" s="48" t="s">
        <v>86</v>
      </c>
      <c r="C89" s="56" t="s">
        <v>80</v>
      </c>
      <c r="D89" s="62" t="s">
        <v>97</v>
      </c>
      <c r="E89" s="61">
        <v>5</v>
      </c>
      <c r="F89" s="47"/>
      <c r="G89" s="47">
        <f t="shared" si="6"/>
        <v>0</v>
      </c>
    </row>
    <row r="90" spans="1:7" ht="43.2" x14ac:dyDescent="0.3">
      <c r="A90" s="47">
        <v>5</v>
      </c>
      <c r="B90" s="48" t="s">
        <v>67</v>
      </c>
      <c r="C90" s="59" t="s">
        <v>82</v>
      </c>
      <c r="D90" s="62" t="s">
        <v>72</v>
      </c>
      <c r="E90" s="61">
        <v>10560</v>
      </c>
      <c r="F90" s="47"/>
      <c r="G90" s="47">
        <f t="shared" si="6"/>
        <v>0</v>
      </c>
    </row>
    <row r="91" spans="1:7" ht="43.2" x14ac:dyDescent="0.3">
      <c r="A91" s="47">
        <v>6</v>
      </c>
      <c r="B91" s="48" t="s">
        <v>68</v>
      </c>
      <c r="C91" s="59" t="s">
        <v>83</v>
      </c>
      <c r="D91" s="62" t="s">
        <v>72</v>
      </c>
      <c r="E91" s="61">
        <v>70</v>
      </c>
      <c r="F91" s="47"/>
      <c r="G91" s="47">
        <f t="shared" si="6"/>
        <v>0</v>
      </c>
    </row>
    <row r="92" spans="1:7" ht="43.2" x14ac:dyDescent="0.3">
      <c r="A92" s="47">
        <v>7</v>
      </c>
      <c r="B92" s="48" t="s">
        <v>69</v>
      </c>
      <c r="C92" s="58" t="s">
        <v>84</v>
      </c>
      <c r="D92" s="62" t="s">
        <v>72</v>
      </c>
      <c r="E92" s="61">
        <v>2600</v>
      </c>
      <c r="F92" s="47"/>
      <c r="G92" s="47">
        <f t="shared" si="6"/>
        <v>0</v>
      </c>
    </row>
    <row r="93" spans="1:7" ht="18" x14ac:dyDescent="0.3">
      <c r="A93" s="75" t="s">
        <v>54</v>
      </c>
      <c r="B93" s="76"/>
      <c r="C93" s="76"/>
      <c r="D93" s="76"/>
      <c r="E93" s="76"/>
      <c r="F93" s="77"/>
      <c r="G93" s="53">
        <f>SUM(G86:G92)</f>
        <v>0</v>
      </c>
    </row>
    <row r="95" spans="1:7" x14ac:dyDescent="0.3">
      <c r="A95" s="78" t="s">
        <v>146</v>
      </c>
      <c r="B95" s="78"/>
      <c r="C95" s="78"/>
      <c r="D95" s="78"/>
      <c r="E95" s="78"/>
      <c r="F95" s="78"/>
      <c r="G95" s="78"/>
    </row>
    <row r="96" spans="1:7" ht="31.2" x14ac:dyDescent="0.3">
      <c r="A96" s="52" t="s">
        <v>52</v>
      </c>
      <c r="B96" s="50" t="s">
        <v>57</v>
      </c>
      <c r="C96" s="49" t="s">
        <v>53</v>
      </c>
      <c r="D96" s="51" t="s">
        <v>1</v>
      </c>
      <c r="E96" s="45" t="s">
        <v>49</v>
      </c>
      <c r="F96" s="45" t="s">
        <v>55</v>
      </c>
      <c r="G96" s="45" t="s">
        <v>56</v>
      </c>
    </row>
    <row r="97" spans="1:7" ht="72" x14ac:dyDescent="0.3">
      <c r="A97" s="47">
        <v>1</v>
      </c>
      <c r="B97" s="48" t="s">
        <v>87</v>
      </c>
      <c r="C97" s="56" t="s">
        <v>77</v>
      </c>
      <c r="D97" s="54" t="s">
        <v>70</v>
      </c>
      <c r="E97" s="61">
        <v>1100</v>
      </c>
      <c r="F97" s="47"/>
      <c r="G97" s="47">
        <f>F97*E97</f>
        <v>0</v>
      </c>
    </row>
    <row r="98" spans="1:7" ht="72" x14ac:dyDescent="0.3">
      <c r="A98" s="47">
        <v>2</v>
      </c>
      <c r="B98" s="48" t="s">
        <v>85</v>
      </c>
      <c r="C98" s="56" t="s">
        <v>78</v>
      </c>
      <c r="D98" s="54" t="s">
        <v>70</v>
      </c>
      <c r="E98" s="61">
        <v>40</v>
      </c>
      <c r="F98" s="47"/>
      <c r="G98" s="47">
        <f t="shared" ref="G98:G103" si="7">F98*E98</f>
        <v>0</v>
      </c>
    </row>
    <row r="99" spans="1:7" ht="43.2" x14ac:dyDescent="0.3">
      <c r="A99" s="47">
        <v>3</v>
      </c>
      <c r="B99" s="48" t="s">
        <v>64</v>
      </c>
      <c r="C99" s="56" t="s">
        <v>79</v>
      </c>
      <c r="D99" s="54" t="s">
        <v>70</v>
      </c>
      <c r="E99" s="61">
        <v>5</v>
      </c>
      <c r="F99" s="47"/>
      <c r="G99" s="47">
        <f t="shared" si="7"/>
        <v>0</v>
      </c>
    </row>
    <row r="100" spans="1:7" ht="57.6" x14ac:dyDescent="0.3">
      <c r="A100" s="47">
        <v>4</v>
      </c>
      <c r="B100" s="48" t="s">
        <v>86</v>
      </c>
      <c r="C100" s="56" t="s">
        <v>80</v>
      </c>
      <c r="D100" s="54" t="s">
        <v>70</v>
      </c>
      <c r="E100" s="61">
        <v>5</v>
      </c>
      <c r="F100" s="47"/>
      <c r="G100" s="47">
        <f t="shared" si="7"/>
        <v>0</v>
      </c>
    </row>
    <row r="101" spans="1:7" ht="43.2" x14ac:dyDescent="0.3">
      <c r="A101" s="47">
        <v>5</v>
      </c>
      <c r="B101" s="48" t="s">
        <v>67</v>
      </c>
      <c r="C101" s="59" t="s">
        <v>82</v>
      </c>
      <c r="D101" s="54" t="s">
        <v>3</v>
      </c>
      <c r="E101" s="61">
        <v>2650</v>
      </c>
      <c r="F101" s="47"/>
      <c r="G101" s="47">
        <f t="shared" si="7"/>
        <v>0</v>
      </c>
    </row>
    <row r="102" spans="1:7" ht="43.2" x14ac:dyDescent="0.3">
      <c r="A102" s="47">
        <v>6</v>
      </c>
      <c r="B102" s="48" t="s">
        <v>68</v>
      </c>
      <c r="C102" s="59" t="s">
        <v>83</v>
      </c>
      <c r="D102" s="54" t="s">
        <v>70</v>
      </c>
      <c r="E102" s="61">
        <v>35</v>
      </c>
      <c r="F102" s="47"/>
      <c r="G102" s="47">
        <f t="shared" si="7"/>
        <v>0</v>
      </c>
    </row>
    <row r="103" spans="1:7" ht="43.2" x14ac:dyDescent="0.3">
      <c r="A103" s="47">
        <v>7</v>
      </c>
      <c r="B103" s="48" t="s">
        <v>69</v>
      </c>
      <c r="C103" s="58" t="s">
        <v>84</v>
      </c>
      <c r="D103" s="54" t="s">
        <v>71</v>
      </c>
      <c r="E103" s="61">
        <v>4800</v>
      </c>
      <c r="F103" s="47"/>
      <c r="G103" s="47">
        <f t="shared" si="7"/>
        <v>0</v>
      </c>
    </row>
    <row r="104" spans="1:7" ht="18" x14ac:dyDescent="0.3">
      <c r="A104" s="75" t="s">
        <v>54</v>
      </c>
      <c r="B104" s="76"/>
      <c r="C104" s="76"/>
      <c r="D104" s="76"/>
      <c r="E104" s="76"/>
      <c r="F104" s="77"/>
      <c r="G104" s="53">
        <f>SUM(G97:G103)</f>
        <v>0</v>
      </c>
    </row>
    <row r="106" spans="1:7" x14ac:dyDescent="0.3">
      <c r="A106" s="78" t="s">
        <v>147</v>
      </c>
      <c r="B106" s="78"/>
      <c r="C106" s="78"/>
      <c r="D106" s="78"/>
      <c r="E106" s="78"/>
      <c r="F106" s="78"/>
      <c r="G106" s="78"/>
    </row>
    <row r="107" spans="1:7" ht="31.2" x14ac:dyDescent="0.3">
      <c r="A107" s="52" t="s">
        <v>52</v>
      </c>
      <c r="B107" s="50" t="s">
        <v>57</v>
      </c>
      <c r="C107" s="49" t="s">
        <v>53</v>
      </c>
      <c r="D107" s="51" t="s">
        <v>1</v>
      </c>
      <c r="E107" s="45" t="s">
        <v>49</v>
      </c>
      <c r="F107" s="45" t="s">
        <v>55</v>
      </c>
      <c r="G107" s="45" t="s">
        <v>56</v>
      </c>
    </row>
    <row r="108" spans="1:7" ht="72" x14ac:dyDescent="0.3">
      <c r="A108" s="47">
        <v>1</v>
      </c>
      <c r="B108" s="48" t="s">
        <v>87</v>
      </c>
      <c r="C108" s="56" t="s">
        <v>77</v>
      </c>
      <c r="D108" s="62" t="s">
        <v>3</v>
      </c>
      <c r="E108" s="61">
        <v>800</v>
      </c>
      <c r="F108" s="47"/>
      <c r="G108" s="47">
        <f>F108*E108</f>
        <v>0</v>
      </c>
    </row>
    <row r="109" spans="1:7" ht="43.2" x14ac:dyDescent="0.3">
      <c r="A109" s="47">
        <v>2</v>
      </c>
      <c r="B109" s="48" t="s">
        <v>64</v>
      </c>
      <c r="C109" s="56" t="s">
        <v>79</v>
      </c>
      <c r="D109" s="62" t="s">
        <v>71</v>
      </c>
      <c r="E109" s="61">
        <v>6</v>
      </c>
      <c r="F109" s="47"/>
      <c r="G109" s="47">
        <f t="shared" ref="G109:G113" si="8">F109*E109</f>
        <v>0</v>
      </c>
    </row>
    <row r="110" spans="1:7" ht="57.6" x14ac:dyDescent="0.3">
      <c r="A110" s="47">
        <v>3</v>
      </c>
      <c r="B110" s="48" t="s">
        <v>86</v>
      </c>
      <c r="C110" s="56" t="s">
        <v>80</v>
      </c>
      <c r="D110" s="62" t="s">
        <v>97</v>
      </c>
      <c r="E110" s="61">
        <v>5</v>
      </c>
      <c r="F110" s="47"/>
      <c r="G110" s="47">
        <f t="shared" si="8"/>
        <v>0</v>
      </c>
    </row>
    <row r="111" spans="1:7" ht="43.2" x14ac:dyDescent="0.3">
      <c r="A111" s="47">
        <v>4</v>
      </c>
      <c r="B111" s="48" t="s">
        <v>67</v>
      </c>
      <c r="C111" s="59" t="s">
        <v>82</v>
      </c>
      <c r="D111" s="62" t="s">
        <v>72</v>
      </c>
      <c r="E111" s="61">
        <v>8250</v>
      </c>
      <c r="F111" s="47"/>
      <c r="G111" s="47">
        <f t="shared" si="8"/>
        <v>0</v>
      </c>
    </row>
    <row r="112" spans="1:7" ht="43.2" x14ac:dyDescent="0.3">
      <c r="A112" s="47">
        <v>5</v>
      </c>
      <c r="B112" s="48" t="s">
        <v>68</v>
      </c>
      <c r="C112" s="59" t="s">
        <v>83</v>
      </c>
      <c r="D112" s="62" t="s">
        <v>72</v>
      </c>
      <c r="E112" s="61">
        <v>50</v>
      </c>
      <c r="F112" s="47"/>
      <c r="G112" s="47">
        <f t="shared" si="8"/>
        <v>0</v>
      </c>
    </row>
    <row r="113" spans="1:7" ht="43.2" x14ac:dyDescent="0.3">
      <c r="A113" s="47">
        <v>6</v>
      </c>
      <c r="B113" s="48" t="s">
        <v>69</v>
      </c>
      <c r="C113" s="58" t="s">
        <v>84</v>
      </c>
      <c r="D113" s="62" t="s">
        <v>72</v>
      </c>
      <c r="E113" s="61">
        <v>500</v>
      </c>
      <c r="F113" s="47"/>
      <c r="G113" s="47">
        <f t="shared" si="8"/>
        <v>0</v>
      </c>
    </row>
    <row r="114" spans="1:7" ht="18" x14ac:dyDescent="0.3">
      <c r="A114" s="75" t="s">
        <v>54</v>
      </c>
      <c r="B114" s="76"/>
      <c r="C114" s="76"/>
      <c r="D114" s="76"/>
      <c r="E114" s="76"/>
      <c r="F114" s="77"/>
      <c r="G114" s="53">
        <f>SUM(G108:G113)</f>
        <v>0</v>
      </c>
    </row>
    <row r="116" spans="1:7" x14ac:dyDescent="0.3">
      <c r="A116" s="78" t="s">
        <v>148</v>
      </c>
      <c r="B116" s="78"/>
      <c r="C116" s="78"/>
      <c r="D116" s="78"/>
      <c r="E116" s="78"/>
      <c r="F116" s="78"/>
      <c r="G116" s="78"/>
    </row>
    <row r="118" spans="1:7" ht="31.2" x14ac:dyDescent="0.3">
      <c r="A118" s="52" t="s">
        <v>52</v>
      </c>
      <c r="B118" s="50" t="s">
        <v>57</v>
      </c>
      <c r="C118" s="49" t="s">
        <v>53</v>
      </c>
      <c r="D118" s="51" t="s">
        <v>1</v>
      </c>
      <c r="E118" s="45" t="s">
        <v>49</v>
      </c>
      <c r="F118" s="45" t="s">
        <v>55</v>
      </c>
      <c r="G118" s="45" t="s">
        <v>56</v>
      </c>
    </row>
    <row r="119" spans="1:7" ht="72" x14ac:dyDescent="0.3">
      <c r="A119" s="47">
        <v>1</v>
      </c>
      <c r="B119" s="48" t="s">
        <v>87</v>
      </c>
      <c r="C119" s="56" t="s">
        <v>77</v>
      </c>
      <c r="D119" s="62" t="s">
        <v>3</v>
      </c>
      <c r="E119" s="61">
        <v>1000</v>
      </c>
      <c r="F119" s="47"/>
      <c r="G119" s="47">
        <f>F119*E119</f>
        <v>0</v>
      </c>
    </row>
    <row r="120" spans="1:7" ht="43.2" x14ac:dyDescent="0.3">
      <c r="A120" s="47">
        <v>2</v>
      </c>
      <c r="B120" s="48" t="s">
        <v>64</v>
      </c>
      <c r="C120" s="56" t="s">
        <v>79</v>
      </c>
      <c r="D120" s="62" t="s">
        <v>71</v>
      </c>
      <c r="E120" s="61">
        <v>6</v>
      </c>
      <c r="F120" s="47"/>
      <c r="G120" s="47">
        <f t="shared" ref="G120:G124" si="9">F120*E120</f>
        <v>0</v>
      </c>
    </row>
    <row r="121" spans="1:7" ht="57.6" x14ac:dyDescent="0.3">
      <c r="A121" s="47">
        <v>3</v>
      </c>
      <c r="B121" s="48" t="s">
        <v>86</v>
      </c>
      <c r="C121" s="56" t="s">
        <v>80</v>
      </c>
      <c r="D121" s="62" t="s">
        <v>97</v>
      </c>
      <c r="E121" s="61">
        <v>5</v>
      </c>
      <c r="F121" s="47"/>
      <c r="G121" s="47">
        <f t="shared" si="9"/>
        <v>0</v>
      </c>
    </row>
    <row r="122" spans="1:7" ht="43.2" x14ac:dyDescent="0.3">
      <c r="A122" s="47">
        <v>4</v>
      </c>
      <c r="B122" s="48" t="s">
        <v>67</v>
      </c>
      <c r="C122" s="59" t="s">
        <v>82</v>
      </c>
      <c r="D122" s="62" t="s">
        <v>72</v>
      </c>
      <c r="E122" s="61">
        <v>8250</v>
      </c>
      <c r="F122" s="47"/>
      <c r="G122" s="47">
        <f t="shared" si="9"/>
        <v>0</v>
      </c>
    </row>
    <row r="123" spans="1:7" ht="43.2" x14ac:dyDescent="0.3">
      <c r="A123" s="47">
        <v>5</v>
      </c>
      <c r="B123" s="48" t="s">
        <v>68</v>
      </c>
      <c r="C123" s="59" t="s">
        <v>83</v>
      </c>
      <c r="D123" s="62" t="s">
        <v>72</v>
      </c>
      <c r="E123" s="61">
        <v>50</v>
      </c>
      <c r="F123" s="47"/>
      <c r="G123" s="47">
        <f t="shared" si="9"/>
        <v>0</v>
      </c>
    </row>
    <row r="124" spans="1:7" ht="43.2" x14ac:dyDescent="0.3">
      <c r="A124" s="47">
        <v>6</v>
      </c>
      <c r="B124" s="48" t="s">
        <v>69</v>
      </c>
      <c r="C124" s="58" t="s">
        <v>84</v>
      </c>
      <c r="D124" s="62" t="s">
        <v>72</v>
      </c>
      <c r="E124" s="61">
        <v>500</v>
      </c>
      <c r="F124" s="47"/>
      <c r="G124" s="47">
        <f t="shared" si="9"/>
        <v>0</v>
      </c>
    </row>
    <row r="125" spans="1:7" ht="18" x14ac:dyDescent="0.3">
      <c r="A125" s="75" t="s">
        <v>54</v>
      </c>
      <c r="B125" s="76"/>
      <c r="C125" s="76"/>
      <c r="D125" s="76"/>
      <c r="E125" s="76"/>
      <c r="F125" s="77"/>
      <c r="G125" s="53">
        <f>SUM(G119:G124)</f>
        <v>0</v>
      </c>
    </row>
    <row r="127" spans="1:7" x14ac:dyDescent="0.3">
      <c r="A127" s="78" t="s">
        <v>149</v>
      </c>
      <c r="B127" s="78"/>
      <c r="C127" s="78"/>
      <c r="D127" s="78"/>
      <c r="E127" s="78"/>
      <c r="F127" s="78"/>
      <c r="G127" s="78"/>
    </row>
    <row r="129" spans="1:7" ht="31.2" x14ac:dyDescent="0.3">
      <c r="A129" s="52" t="s">
        <v>52</v>
      </c>
      <c r="B129" s="50" t="s">
        <v>57</v>
      </c>
      <c r="C129" s="49" t="s">
        <v>53</v>
      </c>
      <c r="D129" s="51" t="s">
        <v>1</v>
      </c>
      <c r="E129" s="45" t="s">
        <v>49</v>
      </c>
      <c r="F129" s="45" t="s">
        <v>55</v>
      </c>
      <c r="G129" s="45" t="s">
        <v>56</v>
      </c>
    </row>
    <row r="130" spans="1:7" ht="72" x14ac:dyDescent="0.3">
      <c r="A130" s="47">
        <v>1</v>
      </c>
      <c r="B130" s="48" t="s">
        <v>87</v>
      </c>
      <c r="C130" s="56" t="s">
        <v>77</v>
      </c>
      <c r="D130" s="62" t="s">
        <v>3</v>
      </c>
      <c r="E130" s="61">
        <v>1000</v>
      </c>
      <c r="F130" s="47"/>
      <c r="G130" s="47">
        <f>F130*E130</f>
        <v>0</v>
      </c>
    </row>
    <row r="131" spans="1:7" ht="43.2" x14ac:dyDescent="0.3">
      <c r="A131" s="47">
        <v>2</v>
      </c>
      <c r="B131" s="48" t="s">
        <v>64</v>
      </c>
      <c r="C131" s="56" t="s">
        <v>79</v>
      </c>
      <c r="D131" s="62" t="s">
        <v>71</v>
      </c>
      <c r="E131" s="61">
        <v>6</v>
      </c>
      <c r="F131" s="47"/>
      <c r="G131" s="47">
        <f t="shared" ref="G131:G135" si="10">F131*E131</f>
        <v>0</v>
      </c>
    </row>
    <row r="132" spans="1:7" ht="57.6" x14ac:dyDescent="0.3">
      <c r="A132" s="47">
        <v>3</v>
      </c>
      <c r="B132" s="48" t="s">
        <v>86</v>
      </c>
      <c r="C132" s="56" t="s">
        <v>80</v>
      </c>
      <c r="D132" s="62" t="s">
        <v>97</v>
      </c>
      <c r="E132" s="61">
        <v>5</v>
      </c>
      <c r="F132" s="47"/>
      <c r="G132" s="47">
        <f t="shared" si="10"/>
        <v>0</v>
      </c>
    </row>
    <row r="133" spans="1:7" ht="43.2" x14ac:dyDescent="0.3">
      <c r="A133" s="47">
        <v>4</v>
      </c>
      <c r="B133" s="48" t="s">
        <v>67</v>
      </c>
      <c r="C133" s="59" t="s">
        <v>82</v>
      </c>
      <c r="D133" s="62" t="s">
        <v>72</v>
      </c>
      <c r="E133" s="61">
        <v>8250</v>
      </c>
      <c r="F133" s="47"/>
      <c r="G133" s="47">
        <f t="shared" si="10"/>
        <v>0</v>
      </c>
    </row>
    <row r="134" spans="1:7" ht="43.2" x14ac:dyDescent="0.3">
      <c r="A134" s="47">
        <v>5</v>
      </c>
      <c r="B134" s="48" t="s">
        <v>68</v>
      </c>
      <c r="C134" s="59" t="s">
        <v>83</v>
      </c>
      <c r="D134" s="62" t="s">
        <v>72</v>
      </c>
      <c r="E134" s="61">
        <v>50</v>
      </c>
      <c r="F134" s="47"/>
      <c r="G134" s="47">
        <f t="shared" si="10"/>
        <v>0</v>
      </c>
    </row>
    <row r="135" spans="1:7" ht="43.2" x14ac:dyDescent="0.3">
      <c r="A135" s="47">
        <v>6</v>
      </c>
      <c r="B135" s="48" t="s">
        <v>69</v>
      </c>
      <c r="C135" s="58" t="s">
        <v>84</v>
      </c>
      <c r="D135" s="62" t="s">
        <v>72</v>
      </c>
      <c r="E135" s="61">
        <v>500</v>
      </c>
      <c r="F135" s="47"/>
      <c r="G135" s="47">
        <f t="shared" si="10"/>
        <v>0</v>
      </c>
    </row>
    <row r="136" spans="1:7" ht="18" x14ac:dyDescent="0.3">
      <c r="A136" s="75" t="s">
        <v>54</v>
      </c>
      <c r="B136" s="76"/>
      <c r="C136" s="76"/>
      <c r="D136" s="76"/>
      <c r="E136" s="76"/>
      <c r="F136" s="77"/>
      <c r="G136" s="53">
        <f>SUM(G130:G135)</f>
        <v>0</v>
      </c>
    </row>
    <row r="138" spans="1:7" x14ac:dyDescent="0.3">
      <c r="A138" s="71" t="s">
        <v>150</v>
      </c>
      <c r="B138" s="71"/>
      <c r="C138" s="71"/>
      <c r="D138" s="71"/>
      <c r="E138" s="71"/>
      <c r="F138" s="71"/>
      <c r="G138" s="71"/>
    </row>
    <row r="139" spans="1:7" ht="31.2" x14ac:dyDescent="0.3">
      <c r="A139" s="52" t="s">
        <v>52</v>
      </c>
      <c r="B139" s="50" t="s">
        <v>57</v>
      </c>
      <c r="C139" s="49" t="s">
        <v>53</v>
      </c>
      <c r="D139" s="51" t="s">
        <v>1</v>
      </c>
      <c r="E139" s="45" t="s">
        <v>49</v>
      </c>
      <c r="F139" s="45" t="s">
        <v>55</v>
      </c>
      <c r="G139" s="45" t="s">
        <v>56</v>
      </c>
    </row>
    <row r="140" spans="1:7" ht="72" x14ac:dyDescent="0.3">
      <c r="A140" s="47">
        <v>1</v>
      </c>
      <c r="B140" s="48" t="s">
        <v>87</v>
      </c>
      <c r="C140" s="56" t="s">
        <v>77</v>
      </c>
      <c r="D140" s="62" t="s">
        <v>3</v>
      </c>
      <c r="E140" s="61">
        <v>800</v>
      </c>
      <c r="F140" s="47"/>
      <c r="G140" s="47">
        <f>F140*E140</f>
        <v>0</v>
      </c>
    </row>
    <row r="141" spans="1:7" ht="72" x14ac:dyDescent="0.3">
      <c r="A141" s="47">
        <v>2</v>
      </c>
      <c r="B141" s="48" t="s">
        <v>85</v>
      </c>
      <c r="C141" s="56" t="s">
        <v>78</v>
      </c>
      <c r="D141" s="62" t="s">
        <v>70</v>
      </c>
      <c r="E141" s="61">
        <v>80</v>
      </c>
      <c r="F141" s="47"/>
      <c r="G141" s="47">
        <f t="shared" ref="G141:G146" si="11">F141*E141</f>
        <v>0</v>
      </c>
    </row>
    <row r="142" spans="1:7" ht="43.2" x14ac:dyDescent="0.3">
      <c r="A142" s="47">
        <v>3</v>
      </c>
      <c r="B142" s="48" t="s">
        <v>64</v>
      </c>
      <c r="C142" s="56" t="s">
        <v>79</v>
      </c>
      <c r="D142" s="62" t="s">
        <v>71</v>
      </c>
      <c r="E142" s="61">
        <v>5</v>
      </c>
      <c r="F142" s="47"/>
      <c r="G142" s="47">
        <f t="shared" si="11"/>
        <v>0</v>
      </c>
    </row>
    <row r="143" spans="1:7" ht="57.6" x14ac:dyDescent="0.3">
      <c r="A143" s="47">
        <v>4</v>
      </c>
      <c r="B143" s="48" t="s">
        <v>86</v>
      </c>
      <c r="C143" s="56" t="s">
        <v>80</v>
      </c>
      <c r="D143" s="62" t="s">
        <v>97</v>
      </c>
      <c r="E143" s="61">
        <v>5</v>
      </c>
      <c r="F143" s="47"/>
      <c r="G143" s="47">
        <f t="shared" si="11"/>
        <v>0</v>
      </c>
    </row>
    <row r="144" spans="1:7" ht="43.2" x14ac:dyDescent="0.3">
      <c r="A144" s="47">
        <v>5</v>
      </c>
      <c r="B144" s="48" t="s">
        <v>67</v>
      </c>
      <c r="C144" s="59" t="s">
        <v>82</v>
      </c>
      <c r="D144" s="62" t="s">
        <v>72</v>
      </c>
      <c r="E144" s="61">
        <v>2650</v>
      </c>
      <c r="F144" s="47"/>
      <c r="G144" s="47">
        <f t="shared" si="11"/>
        <v>0</v>
      </c>
    </row>
    <row r="145" spans="1:7" ht="43.2" x14ac:dyDescent="0.3">
      <c r="A145" s="47">
        <v>6</v>
      </c>
      <c r="B145" s="48" t="s">
        <v>68</v>
      </c>
      <c r="C145" s="59" t="s">
        <v>83</v>
      </c>
      <c r="D145" s="62" t="s">
        <v>72</v>
      </c>
      <c r="E145" s="61">
        <v>35</v>
      </c>
      <c r="F145" s="47"/>
      <c r="G145" s="47">
        <f t="shared" si="11"/>
        <v>0</v>
      </c>
    </row>
    <row r="146" spans="1:7" ht="43.2" x14ac:dyDescent="0.3">
      <c r="A146" s="47">
        <v>7</v>
      </c>
      <c r="B146" s="48" t="s">
        <v>69</v>
      </c>
      <c r="C146" s="58" t="s">
        <v>84</v>
      </c>
      <c r="D146" s="62" t="s">
        <v>72</v>
      </c>
      <c r="E146" s="61">
        <v>500</v>
      </c>
      <c r="F146" s="47"/>
      <c r="G146" s="47">
        <f t="shared" si="11"/>
        <v>0</v>
      </c>
    </row>
    <row r="147" spans="1:7" ht="18" x14ac:dyDescent="0.3">
      <c r="A147" s="75" t="s">
        <v>54</v>
      </c>
      <c r="B147" s="76"/>
      <c r="C147" s="76"/>
      <c r="D147" s="76"/>
      <c r="E147" s="76"/>
      <c r="F147" s="77"/>
      <c r="G147" s="53">
        <f>SUM(G140:G146)</f>
        <v>0</v>
      </c>
    </row>
    <row r="148" spans="1:7" ht="18.600000000000001" thickBot="1" x14ac:dyDescent="0.35">
      <c r="A148" s="83" t="s">
        <v>113</v>
      </c>
      <c r="B148" s="84"/>
      <c r="C148" s="84"/>
      <c r="D148" s="84"/>
      <c r="E148" s="85"/>
      <c r="F148" s="86" t="s">
        <v>114</v>
      </c>
      <c r="G148" s="87"/>
    </row>
    <row r="149" spans="1:7" ht="55.2" x14ac:dyDescent="0.3">
      <c r="A149" s="88" t="s">
        <v>115</v>
      </c>
      <c r="B149" s="89"/>
      <c r="C149" s="90" t="s">
        <v>116</v>
      </c>
      <c r="D149" s="91"/>
      <c r="E149" s="91"/>
      <c r="F149" s="72" t="s">
        <v>117</v>
      </c>
      <c r="G149" s="73"/>
    </row>
    <row r="150" spans="1:7" ht="27.6" x14ac:dyDescent="0.3">
      <c r="A150" s="98" t="s">
        <v>118</v>
      </c>
      <c r="B150" s="99"/>
      <c r="C150" s="100" t="s">
        <v>119</v>
      </c>
      <c r="D150" s="101"/>
      <c r="E150" s="101" t="s">
        <v>120</v>
      </c>
      <c r="F150" s="72" t="s">
        <v>121</v>
      </c>
      <c r="G150" s="73"/>
    </row>
    <row r="151" spans="1:7" ht="41.4" x14ac:dyDescent="0.3">
      <c r="A151" s="98" t="s">
        <v>122</v>
      </c>
      <c r="B151" s="99"/>
      <c r="C151" s="100" t="s">
        <v>123</v>
      </c>
      <c r="D151" s="101"/>
      <c r="E151" s="101"/>
      <c r="F151" s="72" t="s">
        <v>124</v>
      </c>
      <c r="G151" s="73"/>
    </row>
    <row r="152" spans="1:7" ht="41.4" x14ac:dyDescent="0.3">
      <c r="A152" s="98" t="s">
        <v>125</v>
      </c>
      <c r="B152" s="99"/>
      <c r="C152" s="100" t="s">
        <v>126</v>
      </c>
      <c r="D152" s="101"/>
      <c r="E152" s="101">
        <v>30</v>
      </c>
      <c r="F152" s="72" t="s">
        <v>127</v>
      </c>
      <c r="G152" s="73"/>
    </row>
    <row r="153" spans="1:7" ht="27.6" x14ac:dyDescent="0.3">
      <c r="A153" s="98" t="s">
        <v>128</v>
      </c>
      <c r="B153" s="99"/>
      <c r="C153" s="100" t="s">
        <v>129</v>
      </c>
      <c r="D153" s="101"/>
      <c r="E153" s="101" t="s">
        <v>130</v>
      </c>
      <c r="F153" s="72" t="s">
        <v>131</v>
      </c>
      <c r="G153" s="73"/>
    </row>
    <row r="154" spans="1:7" ht="27.6" x14ac:dyDescent="0.3">
      <c r="A154" s="102" t="s">
        <v>132</v>
      </c>
      <c r="B154" s="103"/>
      <c r="C154" s="103"/>
      <c r="D154" s="103"/>
      <c r="E154" s="103"/>
      <c r="F154" s="72" t="s">
        <v>133</v>
      </c>
      <c r="G154" s="74"/>
    </row>
    <row r="155" spans="1:7" ht="55.2" x14ac:dyDescent="0.3">
      <c r="A155" s="104"/>
      <c r="B155" s="105"/>
      <c r="C155" s="105"/>
      <c r="D155" s="105"/>
      <c r="E155" s="105"/>
      <c r="F155" s="72" t="s">
        <v>134</v>
      </c>
      <c r="G155" s="74"/>
    </row>
    <row r="156" spans="1:7" ht="27.6" x14ac:dyDescent="0.3">
      <c r="A156" s="104"/>
      <c r="B156" s="105"/>
      <c r="C156" s="105"/>
      <c r="D156" s="105"/>
      <c r="E156" s="105"/>
      <c r="F156" s="72" t="s">
        <v>135</v>
      </c>
      <c r="G156" s="74"/>
    </row>
    <row r="157" spans="1:7" ht="27.6" x14ac:dyDescent="0.3">
      <c r="A157" s="104"/>
      <c r="B157" s="105"/>
      <c r="C157" s="105"/>
      <c r="D157" s="105"/>
      <c r="E157" s="105"/>
      <c r="F157" s="72" t="s">
        <v>136</v>
      </c>
      <c r="G157" s="74"/>
    </row>
    <row r="158" spans="1:7" ht="27.6" x14ac:dyDescent="0.3">
      <c r="A158" s="104"/>
      <c r="B158" s="105"/>
      <c r="C158" s="105"/>
      <c r="D158" s="105"/>
      <c r="E158" s="105"/>
      <c r="F158" s="72" t="s">
        <v>137</v>
      </c>
      <c r="G158" s="74"/>
    </row>
    <row r="159" spans="1:7" ht="15" thickBot="1" x14ac:dyDescent="0.35">
      <c r="A159" s="106"/>
      <c r="B159" s="107"/>
      <c r="C159" s="107"/>
      <c r="D159" s="107"/>
      <c r="E159" s="107"/>
      <c r="F159" s="72" t="s">
        <v>138</v>
      </c>
      <c r="G159" s="74"/>
    </row>
  </sheetData>
  <protectedRanges>
    <protectedRange sqref="C149:D149 C150:E153 G149:G159" name="Område1_1_1"/>
    <protectedRange sqref="A154" name="Område1_1_1_1"/>
  </protectedRanges>
  <mergeCells count="40">
    <mergeCell ref="A153:B153"/>
    <mergeCell ref="C153:E153"/>
    <mergeCell ref="A154:E159"/>
    <mergeCell ref="A150:B150"/>
    <mergeCell ref="C150:E150"/>
    <mergeCell ref="A151:B151"/>
    <mergeCell ref="C151:E151"/>
    <mergeCell ref="A152:B152"/>
    <mergeCell ref="C152:E152"/>
    <mergeCell ref="A1:G1"/>
    <mergeCell ref="A148:E148"/>
    <mergeCell ref="F148:G148"/>
    <mergeCell ref="A149:B149"/>
    <mergeCell ref="C149:E149"/>
    <mergeCell ref="A2:G2"/>
    <mergeCell ref="A3:E3"/>
    <mergeCell ref="F3:G3"/>
    <mergeCell ref="A17:F17"/>
    <mergeCell ref="A81:F81"/>
    <mergeCell ref="A19:G19"/>
    <mergeCell ref="A93:F93"/>
    <mergeCell ref="A70:F70"/>
    <mergeCell ref="A33:F33"/>
    <mergeCell ref="A45:F45"/>
    <mergeCell ref="A58:F58"/>
    <mergeCell ref="A35:G36"/>
    <mergeCell ref="A47:G47"/>
    <mergeCell ref="A59:G59"/>
    <mergeCell ref="A71:G71"/>
    <mergeCell ref="A72:G72"/>
    <mergeCell ref="A83:G83"/>
    <mergeCell ref="A95:G95"/>
    <mergeCell ref="A106:G106"/>
    <mergeCell ref="A116:G116"/>
    <mergeCell ref="A127:G127"/>
    <mergeCell ref="A147:F147"/>
    <mergeCell ref="A104:F104"/>
    <mergeCell ref="A114:F114"/>
    <mergeCell ref="A125:F125"/>
    <mergeCell ref="A136:F136"/>
  </mergeCells>
  <pageMargins left="0.7" right="0.7" top="0.75" bottom="0.75" header="0.3" footer="0.3"/>
  <pageSetup scale="50" orientation="portrait" r:id="rId1"/>
  <rowBreaks count="5" manualBreakCount="5">
    <brk id="18" max="6" man="1"/>
    <brk id="46" max="6" man="1"/>
    <brk id="70" max="6" man="1"/>
    <brk id="100" max="6" man="1"/>
    <brk id="136"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EDFFB-1A45-4DD8-8144-870B6BAA9212}">
  <dimension ref="A1:M81"/>
  <sheetViews>
    <sheetView view="pageBreakPreview" zoomScale="130" zoomScaleNormal="70" zoomScaleSheetLayoutView="130" workbookViewId="0">
      <selection activeCell="A2" sqref="A2:G2"/>
    </sheetView>
  </sheetViews>
  <sheetFormatPr defaultRowHeight="14.4" x14ac:dyDescent="0.3"/>
  <cols>
    <col min="2" max="2" width="52.88671875" customWidth="1"/>
    <col min="3" max="3" width="36.88671875" customWidth="1"/>
    <col min="5" max="5" width="14.6640625" customWidth="1"/>
    <col min="6" max="6" width="24.33203125" customWidth="1"/>
    <col min="7" max="7" width="13.44140625" customWidth="1"/>
  </cols>
  <sheetData>
    <row r="1" spans="1:11" ht="55.95" customHeight="1" thickBot="1" x14ac:dyDescent="0.4">
      <c r="A1" s="114" t="s">
        <v>169</v>
      </c>
      <c r="B1" s="115"/>
      <c r="C1" s="115"/>
      <c r="D1" s="115"/>
      <c r="E1" s="115"/>
      <c r="F1" s="115"/>
      <c r="G1" s="115"/>
    </row>
    <row r="2" spans="1:11" ht="60" customHeight="1" x14ac:dyDescent="0.3">
      <c r="A2" s="109" t="s">
        <v>151</v>
      </c>
      <c r="B2" s="110"/>
      <c r="C2" s="110"/>
      <c r="D2" s="110"/>
      <c r="E2" s="110"/>
      <c r="F2" s="110"/>
      <c r="G2" s="111"/>
    </row>
    <row r="3" spans="1:11" ht="18" x14ac:dyDescent="0.3">
      <c r="A3" s="95" t="s">
        <v>50</v>
      </c>
      <c r="B3" s="95"/>
      <c r="C3" s="95"/>
      <c r="D3" s="95"/>
      <c r="E3" s="95"/>
      <c r="F3" s="96" t="s">
        <v>51</v>
      </c>
      <c r="G3" s="96"/>
    </row>
    <row r="4" spans="1:11" ht="31.2" x14ac:dyDescent="0.3">
      <c r="A4" s="52" t="s">
        <v>52</v>
      </c>
      <c r="B4" s="50" t="s">
        <v>57</v>
      </c>
      <c r="C4" s="49" t="s">
        <v>53</v>
      </c>
      <c r="D4" s="51" t="s">
        <v>1</v>
      </c>
      <c r="E4" s="45" t="s">
        <v>49</v>
      </c>
      <c r="F4" s="45" t="s">
        <v>55</v>
      </c>
      <c r="G4" s="45" t="s">
        <v>56</v>
      </c>
    </row>
    <row r="5" spans="1:11" ht="171.6" customHeight="1" x14ac:dyDescent="0.3">
      <c r="A5" s="47">
        <v>1</v>
      </c>
      <c r="B5" s="48" t="s">
        <v>58</v>
      </c>
      <c r="C5" s="56" t="s">
        <v>73</v>
      </c>
      <c r="D5" s="54" t="s">
        <v>70</v>
      </c>
      <c r="E5" s="55">
        <v>150</v>
      </c>
      <c r="F5" s="47"/>
      <c r="G5" s="47">
        <f>F5*E5</f>
        <v>0</v>
      </c>
    </row>
    <row r="6" spans="1:11" ht="70.2" customHeight="1" x14ac:dyDescent="0.3">
      <c r="A6" s="47">
        <v>2</v>
      </c>
      <c r="B6" s="48" t="s">
        <v>59</v>
      </c>
      <c r="C6" s="57" t="s">
        <v>74</v>
      </c>
      <c r="D6" s="54" t="s">
        <v>70</v>
      </c>
      <c r="E6" s="55">
        <v>200</v>
      </c>
      <c r="F6" s="47"/>
      <c r="G6" s="47">
        <f t="shared" ref="G6:G16" si="0">F6*E6</f>
        <v>0</v>
      </c>
    </row>
    <row r="7" spans="1:11" ht="72" x14ac:dyDescent="0.3">
      <c r="A7" s="47">
        <v>3</v>
      </c>
      <c r="B7" s="48" t="s">
        <v>60</v>
      </c>
      <c r="C7" s="56" t="s">
        <v>75</v>
      </c>
      <c r="D7" s="54" t="s">
        <v>70</v>
      </c>
      <c r="E7" s="55">
        <v>50</v>
      </c>
      <c r="F7" s="47"/>
      <c r="G7" s="47">
        <f t="shared" si="0"/>
        <v>0</v>
      </c>
    </row>
    <row r="8" spans="1:11" ht="72" x14ac:dyDescent="0.3">
      <c r="A8" s="47">
        <v>4</v>
      </c>
      <c r="B8" s="48" t="s">
        <v>61</v>
      </c>
      <c r="C8" s="56" t="s">
        <v>76</v>
      </c>
      <c r="D8" s="54" t="s">
        <v>70</v>
      </c>
      <c r="E8" s="55">
        <v>80</v>
      </c>
      <c r="F8" s="47"/>
      <c r="G8" s="47">
        <f t="shared" si="0"/>
        <v>0</v>
      </c>
    </row>
    <row r="9" spans="1:11" ht="57.6" x14ac:dyDescent="0.3">
      <c r="A9" s="47">
        <v>5</v>
      </c>
      <c r="B9" s="48" t="s">
        <v>62</v>
      </c>
      <c r="C9" s="56" t="s">
        <v>77</v>
      </c>
      <c r="D9" s="54" t="s">
        <v>3</v>
      </c>
      <c r="E9" s="55">
        <v>800</v>
      </c>
      <c r="F9" s="47"/>
      <c r="G9" s="47">
        <f t="shared" si="0"/>
        <v>0</v>
      </c>
    </row>
    <row r="10" spans="1:11" ht="43.2" x14ac:dyDescent="0.3">
      <c r="A10" s="47">
        <v>6</v>
      </c>
      <c r="B10" s="48" t="s">
        <v>63</v>
      </c>
      <c r="C10" s="56" t="s">
        <v>78</v>
      </c>
      <c r="D10" s="54" t="s">
        <v>70</v>
      </c>
      <c r="E10" s="55">
        <v>20</v>
      </c>
      <c r="F10" s="47"/>
      <c r="G10" s="47">
        <f t="shared" si="0"/>
        <v>0</v>
      </c>
    </row>
    <row r="11" spans="1:11" ht="43.2" x14ac:dyDescent="0.3">
      <c r="A11" s="47">
        <v>7</v>
      </c>
      <c r="B11" s="48" t="s">
        <v>64</v>
      </c>
      <c r="C11" s="56" t="s">
        <v>79</v>
      </c>
      <c r="D11" s="54" t="s">
        <v>71</v>
      </c>
      <c r="E11" s="55">
        <v>5</v>
      </c>
      <c r="F11" s="47"/>
      <c r="G11" s="47">
        <f t="shared" si="0"/>
        <v>0</v>
      </c>
      <c r="H11" s="46"/>
      <c r="I11" s="46"/>
      <c r="J11" s="46"/>
      <c r="K11" s="46"/>
    </row>
    <row r="12" spans="1:11" ht="43.2" x14ac:dyDescent="0.3">
      <c r="A12" s="47">
        <v>8</v>
      </c>
      <c r="B12" s="48" t="s">
        <v>65</v>
      </c>
      <c r="C12" s="56" t="s">
        <v>80</v>
      </c>
      <c r="D12" s="54" t="s">
        <v>3</v>
      </c>
      <c r="E12" s="55">
        <v>5</v>
      </c>
      <c r="F12" s="47"/>
      <c r="G12" s="47">
        <f t="shared" si="0"/>
        <v>0</v>
      </c>
      <c r="H12" s="46"/>
      <c r="I12" s="46"/>
      <c r="J12" s="46"/>
      <c r="K12" s="46"/>
    </row>
    <row r="13" spans="1:11" ht="43.2" x14ac:dyDescent="0.3">
      <c r="A13" s="47">
        <v>9</v>
      </c>
      <c r="B13" s="48" t="s">
        <v>66</v>
      </c>
      <c r="C13" s="58" t="s">
        <v>81</v>
      </c>
      <c r="D13" s="54" t="s">
        <v>72</v>
      </c>
      <c r="E13" s="55">
        <v>10</v>
      </c>
      <c r="F13" s="47"/>
      <c r="G13" s="47">
        <f t="shared" si="0"/>
        <v>0</v>
      </c>
    </row>
    <row r="14" spans="1:11" ht="43.2" x14ac:dyDescent="0.3">
      <c r="A14" s="47">
        <v>10</v>
      </c>
      <c r="B14" s="48" t="s">
        <v>67</v>
      </c>
      <c r="C14" s="59" t="s">
        <v>82</v>
      </c>
      <c r="D14" s="54" t="s">
        <v>72</v>
      </c>
      <c r="E14" s="55">
        <v>3000</v>
      </c>
      <c r="F14" s="47"/>
      <c r="G14" s="47">
        <f t="shared" si="0"/>
        <v>0</v>
      </c>
    </row>
    <row r="15" spans="1:11" ht="43.2" x14ac:dyDescent="0.3">
      <c r="A15" s="47">
        <v>11</v>
      </c>
      <c r="B15" s="48" t="s">
        <v>68</v>
      </c>
      <c r="C15" s="59" t="s">
        <v>83</v>
      </c>
      <c r="D15" s="54" t="s">
        <v>72</v>
      </c>
      <c r="E15" s="55">
        <v>50</v>
      </c>
      <c r="F15" s="47"/>
      <c r="G15" s="47">
        <f t="shared" si="0"/>
        <v>0</v>
      </c>
    </row>
    <row r="16" spans="1:11" ht="43.2" x14ac:dyDescent="0.3">
      <c r="A16" s="47">
        <v>12</v>
      </c>
      <c r="B16" s="48" t="s">
        <v>69</v>
      </c>
      <c r="C16" s="58" t="s">
        <v>84</v>
      </c>
      <c r="D16" s="54" t="s">
        <v>72</v>
      </c>
      <c r="E16" s="55">
        <v>6000</v>
      </c>
      <c r="F16" s="47"/>
      <c r="G16" s="47">
        <f t="shared" si="0"/>
        <v>0</v>
      </c>
    </row>
    <row r="17" spans="1:13" ht="18" x14ac:dyDescent="0.3">
      <c r="A17" s="75" t="s">
        <v>54</v>
      </c>
      <c r="B17" s="76"/>
      <c r="C17" s="76"/>
      <c r="D17" s="76"/>
      <c r="E17" s="76"/>
      <c r="F17" s="77"/>
      <c r="G17" s="53">
        <f>SUM(G5:G16)</f>
        <v>0</v>
      </c>
      <c r="I17" s="46"/>
      <c r="J17" s="46"/>
      <c r="K17" s="46"/>
      <c r="L17" s="46"/>
      <c r="M17" s="46"/>
    </row>
    <row r="18" spans="1:13" x14ac:dyDescent="0.3">
      <c r="A18" s="112" t="s">
        <v>152</v>
      </c>
      <c r="B18" s="112"/>
      <c r="C18" s="112"/>
      <c r="D18" s="112"/>
      <c r="E18" s="112"/>
      <c r="F18" s="112"/>
      <c r="G18" s="112"/>
    </row>
    <row r="19" spans="1:13" x14ac:dyDescent="0.3">
      <c r="A19" s="113"/>
      <c r="B19" s="113"/>
      <c r="C19" s="113"/>
      <c r="D19" s="113"/>
      <c r="E19" s="113"/>
      <c r="F19" s="113"/>
      <c r="G19" s="113"/>
    </row>
    <row r="20" spans="1:13" ht="31.2" x14ac:dyDescent="0.3">
      <c r="A20" s="52" t="s">
        <v>52</v>
      </c>
      <c r="B20" s="50" t="s">
        <v>57</v>
      </c>
      <c r="C20" s="49" t="s">
        <v>53</v>
      </c>
      <c r="D20" s="51" t="s">
        <v>1</v>
      </c>
      <c r="E20" s="45" t="s">
        <v>49</v>
      </c>
      <c r="F20" s="45" t="s">
        <v>55</v>
      </c>
      <c r="G20" s="45" t="s">
        <v>56</v>
      </c>
    </row>
    <row r="21" spans="1:13" ht="72" x14ac:dyDescent="0.3">
      <c r="A21" s="47">
        <v>1</v>
      </c>
      <c r="B21" s="48" t="s">
        <v>87</v>
      </c>
      <c r="C21" s="56" t="s">
        <v>77</v>
      </c>
      <c r="D21" s="62" t="s">
        <v>3</v>
      </c>
      <c r="E21" s="61">
        <v>900</v>
      </c>
      <c r="F21" s="47"/>
      <c r="G21" s="47">
        <f>F21*E21</f>
        <v>0</v>
      </c>
    </row>
    <row r="22" spans="1:13" ht="102" customHeight="1" x14ac:dyDescent="0.3">
      <c r="A22" s="47">
        <v>2</v>
      </c>
      <c r="B22" s="48" t="s">
        <v>85</v>
      </c>
      <c r="C22" s="56" t="s">
        <v>78</v>
      </c>
      <c r="D22" s="62" t="s">
        <v>70</v>
      </c>
      <c r="E22" s="61">
        <v>80</v>
      </c>
      <c r="F22" s="47"/>
      <c r="G22" s="47">
        <f t="shared" ref="G22:G27" si="1">F22*E22</f>
        <v>0</v>
      </c>
    </row>
    <row r="23" spans="1:13" ht="43.2" x14ac:dyDescent="0.3">
      <c r="A23" s="47">
        <v>3</v>
      </c>
      <c r="B23" s="48" t="s">
        <v>64</v>
      </c>
      <c r="C23" s="56" t="s">
        <v>79</v>
      </c>
      <c r="D23" s="62" t="s">
        <v>71</v>
      </c>
      <c r="E23" s="61">
        <v>5</v>
      </c>
      <c r="F23" s="47"/>
      <c r="G23" s="47">
        <f t="shared" si="1"/>
        <v>0</v>
      </c>
    </row>
    <row r="24" spans="1:13" ht="57.6" x14ac:dyDescent="0.3">
      <c r="A24" s="47">
        <v>4</v>
      </c>
      <c r="B24" s="48" t="s">
        <v>86</v>
      </c>
      <c r="C24" s="56" t="s">
        <v>80</v>
      </c>
      <c r="D24" s="62" t="s">
        <v>3</v>
      </c>
      <c r="E24" s="61">
        <v>5</v>
      </c>
      <c r="F24" s="47"/>
      <c r="G24" s="47">
        <f t="shared" si="1"/>
        <v>0</v>
      </c>
    </row>
    <row r="25" spans="1:13" ht="43.2" x14ac:dyDescent="0.3">
      <c r="A25" s="47">
        <v>5</v>
      </c>
      <c r="B25" s="48" t="s">
        <v>67</v>
      </c>
      <c r="C25" s="59" t="s">
        <v>82</v>
      </c>
      <c r="D25" s="62" t="s">
        <v>72</v>
      </c>
      <c r="E25" s="61">
        <v>2650</v>
      </c>
      <c r="F25" s="47"/>
      <c r="G25" s="47">
        <f t="shared" si="1"/>
        <v>0</v>
      </c>
    </row>
    <row r="26" spans="1:13" ht="43.2" x14ac:dyDescent="0.3">
      <c r="A26" s="47">
        <v>6</v>
      </c>
      <c r="B26" s="48" t="s">
        <v>68</v>
      </c>
      <c r="C26" s="59" t="s">
        <v>83</v>
      </c>
      <c r="D26" s="62" t="s">
        <v>72</v>
      </c>
      <c r="E26" s="61">
        <v>35</v>
      </c>
      <c r="F26" s="47"/>
      <c r="G26" s="47">
        <f t="shared" si="1"/>
        <v>0</v>
      </c>
    </row>
    <row r="27" spans="1:13" ht="43.2" x14ac:dyDescent="0.3">
      <c r="A27" s="47">
        <v>7</v>
      </c>
      <c r="B27" s="48" t="s">
        <v>69</v>
      </c>
      <c r="C27" s="58" t="s">
        <v>84</v>
      </c>
      <c r="D27" s="62" t="s">
        <v>72</v>
      </c>
      <c r="E27" s="61">
        <v>500</v>
      </c>
      <c r="F27" s="47"/>
      <c r="G27" s="47">
        <f t="shared" si="1"/>
        <v>0</v>
      </c>
    </row>
    <row r="28" spans="1:13" ht="18" x14ac:dyDescent="0.3">
      <c r="A28" s="75" t="s">
        <v>54</v>
      </c>
      <c r="B28" s="76"/>
      <c r="C28" s="76"/>
      <c r="D28" s="76"/>
      <c r="E28" s="76"/>
      <c r="F28" s="77"/>
      <c r="G28" s="53">
        <f>SUM(G21:G27)</f>
        <v>0</v>
      </c>
    </row>
    <row r="30" spans="1:13" x14ac:dyDescent="0.3">
      <c r="A30" s="108" t="s">
        <v>153</v>
      </c>
      <c r="B30" s="108"/>
      <c r="C30" s="108"/>
      <c r="D30" s="108"/>
      <c r="E30" s="108"/>
      <c r="F30" s="108"/>
      <c r="G30" s="108"/>
    </row>
    <row r="31" spans="1:13" ht="31.2" x14ac:dyDescent="0.3">
      <c r="A31" s="52" t="s">
        <v>52</v>
      </c>
      <c r="B31" s="50" t="s">
        <v>57</v>
      </c>
      <c r="C31" s="49" t="s">
        <v>53</v>
      </c>
      <c r="D31" s="51" t="s">
        <v>1</v>
      </c>
      <c r="E31" s="45" t="s">
        <v>49</v>
      </c>
      <c r="F31" s="45" t="s">
        <v>55</v>
      </c>
      <c r="G31" s="45" t="s">
        <v>56</v>
      </c>
    </row>
    <row r="32" spans="1:13" ht="158.4" x14ac:dyDescent="0.3">
      <c r="A32" s="47">
        <v>1</v>
      </c>
      <c r="B32" s="48" t="s">
        <v>95</v>
      </c>
      <c r="C32" s="56" t="s">
        <v>73</v>
      </c>
      <c r="D32" s="62" t="s">
        <v>3</v>
      </c>
      <c r="E32" s="61">
        <v>900</v>
      </c>
      <c r="F32" s="47"/>
      <c r="G32" s="47">
        <f>F32*E32</f>
        <v>0</v>
      </c>
    </row>
    <row r="33" spans="1:7" ht="72" x14ac:dyDescent="0.3">
      <c r="A33" s="47">
        <v>2</v>
      </c>
      <c r="B33" s="60" t="s">
        <v>60</v>
      </c>
      <c r="C33" s="56" t="s">
        <v>75</v>
      </c>
      <c r="D33" s="62" t="s">
        <v>70</v>
      </c>
      <c r="E33" s="61">
        <v>80</v>
      </c>
      <c r="F33" s="47"/>
      <c r="G33" s="47">
        <f t="shared" ref="G33:G38" si="2">F33*E33</f>
        <v>0</v>
      </c>
    </row>
    <row r="34" spans="1:7" ht="72" x14ac:dyDescent="0.3">
      <c r="A34" s="47">
        <v>3</v>
      </c>
      <c r="B34" s="48" t="s">
        <v>87</v>
      </c>
      <c r="C34" s="56" t="s">
        <v>77</v>
      </c>
      <c r="D34" s="62" t="s">
        <v>71</v>
      </c>
      <c r="E34" s="61">
        <v>5</v>
      </c>
      <c r="F34" s="47"/>
      <c r="G34" s="47">
        <f t="shared" si="2"/>
        <v>0</v>
      </c>
    </row>
    <row r="35" spans="1:7" ht="72" x14ac:dyDescent="0.3">
      <c r="A35" s="47">
        <v>4</v>
      </c>
      <c r="B35" s="48" t="s">
        <v>85</v>
      </c>
      <c r="C35" s="56" t="s">
        <v>78</v>
      </c>
      <c r="D35" s="62" t="s">
        <v>3</v>
      </c>
      <c r="E35" s="61">
        <v>5</v>
      </c>
      <c r="F35" s="47"/>
      <c r="G35" s="47">
        <f t="shared" si="2"/>
        <v>0</v>
      </c>
    </row>
    <row r="36" spans="1:7" ht="43.2" x14ac:dyDescent="0.3">
      <c r="A36" s="47">
        <v>5</v>
      </c>
      <c r="B36" s="48" t="s">
        <v>64</v>
      </c>
      <c r="C36" s="56" t="s">
        <v>79</v>
      </c>
      <c r="D36" s="62" t="s">
        <v>72</v>
      </c>
      <c r="E36" s="61">
        <v>2650</v>
      </c>
      <c r="F36" s="47"/>
      <c r="G36" s="47">
        <f t="shared" si="2"/>
        <v>0</v>
      </c>
    </row>
    <row r="37" spans="1:7" ht="57.6" x14ac:dyDescent="0.3">
      <c r="A37" s="47">
        <v>6</v>
      </c>
      <c r="B37" s="48" t="s">
        <v>86</v>
      </c>
      <c r="C37" s="56" t="s">
        <v>80</v>
      </c>
      <c r="D37" s="62" t="s">
        <v>72</v>
      </c>
      <c r="E37" s="61">
        <v>35</v>
      </c>
      <c r="F37" s="47"/>
      <c r="G37" s="47">
        <f t="shared" si="2"/>
        <v>0</v>
      </c>
    </row>
    <row r="38" spans="1:7" ht="43.2" x14ac:dyDescent="0.3">
      <c r="A38" s="47">
        <v>7</v>
      </c>
      <c r="B38" s="48" t="s">
        <v>67</v>
      </c>
      <c r="C38" s="59" t="s">
        <v>82</v>
      </c>
      <c r="D38" s="62" t="s">
        <v>72</v>
      </c>
      <c r="E38" s="61">
        <v>2600</v>
      </c>
      <c r="F38" s="47"/>
      <c r="G38" s="47">
        <f t="shared" si="2"/>
        <v>0</v>
      </c>
    </row>
    <row r="40" spans="1:7" x14ac:dyDescent="0.3">
      <c r="A40" s="108" t="s">
        <v>154</v>
      </c>
      <c r="B40" s="108"/>
      <c r="C40" s="108"/>
      <c r="D40" s="108"/>
      <c r="E40" s="108"/>
      <c r="F40" s="108"/>
      <c r="G40" s="108"/>
    </row>
    <row r="41" spans="1:7" ht="31.2" x14ac:dyDescent="0.3">
      <c r="A41" s="52" t="s">
        <v>52</v>
      </c>
      <c r="B41" s="50" t="s">
        <v>57</v>
      </c>
      <c r="C41" s="49" t="s">
        <v>53</v>
      </c>
      <c r="D41" s="51" t="s">
        <v>1</v>
      </c>
      <c r="E41" s="45" t="s">
        <v>49</v>
      </c>
      <c r="F41" s="45" t="s">
        <v>55</v>
      </c>
      <c r="G41" s="45" t="s">
        <v>56</v>
      </c>
    </row>
    <row r="42" spans="1:7" ht="158.4" x14ac:dyDescent="0.3">
      <c r="A42" s="47">
        <v>1</v>
      </c>
      <c r="B42" s="48" t="s">
        <v>95</v>
      </c>
      <c r="C42" s="56" t="s">
        <v>73</v>
      </c>
      <c r="D42" s="62" t="s">
        <v>3</v>
      </c>
      <c r="E42" s="61">
        <v>900</v>
      </c>
      <c r="F42" s="47"/>
      <c r="G42" s="47">
        <f>F42*E42</f>
        <v>0</v>
      </c>
    </row>
    <row r="43" spans="1:7" ht="72" x14ac:dyDescent="0.3">
      <c r="A43" s="47">
        <v>2</v>
      </c>
      <c r="B43" s="60" t="s">
        <v>60</v>
      </c>
      <c r="C43" s="56" t="s">
        <v>75</v>
      </c>
      <c r="D43" s="62" t="s">
        <v>70</v>
      </c>
      <c r="E43" s="61">
        <v>80</v>
      </c>
      <c r="F43" s="47"/>
      <c r="G43" s="47">
        <f t="shared" ref="G43:G48" si="3">F43*E43</f>
        <v>0</v>
      </c>
    </row>
    <row r="44" spans="1:7" ht="72" x14ac:dyDescent="0.3">
      <c r="A44" s="47">
        <v>3</v>
      </c>
      <c r="B44" s="48" t="s">
        <v>87</v>
      </c>
      <c r="C44" s="56" t="s">
        <v>77</v>
      </c>
      <c r="D44" s="62" t="s">
        <v>71</v>
      </c>
      <c r="E44" s="61">
        <v>5</v>
      </c>
      <c r="F44" s="47"/>
      <c r="G44" s="47">
        <f t="shared" si="3"/>
        <v>0</v>
      </c>
    </row>
    <row r="45" spans="1:7" ht="72" x14ac:dyDescent="0.3">
      <c r="A45" s="47">
        <v>4</v>
      </c>
      <c r="B45" s="48" t="s">
        <v>85</v>
      </c>
      <c r="C45" s="56" t="s">
        <v>78</v>
      </c>
      <c r="D45" s="62" t="s">
        <v>3</v>
      </c>
      <c r="E45" s="61">
        <v>5</v>
      </c>
      <c r="F45" s="47"/>
      <c r="G45" s="47">
        <f t="shared" si="3"/>
        <v>0</v>
      </c>
    </row>
    <row r="46" spans="1:7" ht="43.2" x14ac:dyDescent="0.3">
      <c r="A46" s="47">
        <v>5</v>
      </c>
      <c r="B46" s="48" t="s">
        <v>64</v>
      </c>
      <c r="C46" s="56" t="s">
        <v>79</v>
      </c>
      <c r="D46" s="62" t="s">
        <v>72</v>
      </c>
      <c r="E46" s="61">
        <v>2650</v>
      </c>
      <c r="F46" s="47"/>
      <c r="G46" s="47">
        <f t="shared" si="3"/>
        <v>0</v>
      </c>
    </row>
    <row r="47" spans="1:7" ht="57.6" x14ac:dyDescent="0.3">
      <c r="A47" s="47">
        <v>6</v>
      </c>
      <c r="B47" s="48" t="s">
        <v>86</v>
      </c>
      <c r="C47" s="56" t="s">
        <v>80</v>
      </c>
      <c r="D47" s="62" t="s">
        <v>72</v>
      </c>
      <c r="E47" s="61">
        <v>35</v>
      </c>
      <c r="F47" s="47"/>
      <c r="G47" s="47">
        <f t="shared" si="3"/>
        <v>0</v>
      </c>
    </row>
    <row r="48" spans="1:7" ht="43.2" x14ac:dyDescent="0.3">
      <c r="A48" s="47">
        <v>7</v>
      </c>
      <c r="B48" s="48" t="s">
        <v>67</v>
      </c>
      <c r="C48" s="59" t="s">
        <v>82</v>
      </c>
      <c r="D48" s="62" t="s">
        <v>72</v>
      </c>
      <c r="E48" s="61">
        <v>2600</v>
      </c>
      <c r="F48" s="47"/>
      <c r="G48" s="47">
        <f t="shared" si="3"/>
        <v>0</v>
      </c>
    </row>
    <row r="50" spans="1:7" x14ac:dyDescent="0.3">
      <c r="A50" s="108" t="s">
        <v>155</v>
      </c>
      <c r="B50" s="108"/>
      <c r="C50" s="108"/>
      <c r="D50" s="108"/>
      <c r="E50" s="108"/>
      <c r="F50" s="108"/>
      <c r="G50" s="108"/>
    </row>
    <row r="51" spans="1:7" ht="31.2" x14ac:dyDescent="0.3">
      <c r="A51" s="52" t="s">
        <v>52</v>
      </c>
      <c r="B51" s="50" t="s">
        <v>57</v>
      </c>
      <c r="C51" s="49" t="s">
        <v>53</v>
      </c>
      <c r="D51" s="51" t="s">
        <v>1</v>
      </c>
      <c r="E51" s="45" t="s">
        <v>49</v>
      </c>
      <c r="F51" s="45" t="s">
        <v>55</v>
      </c>
      <c r="G51" s="45" t="s">
        <v>56</v>
      </c>
    </row>
    <row r="52" spans="1:7" ht="158.4" x14ac:dyDescent="0.3">
      <c r="A52" s="47">
        <v>1</v>
      </c>
      <c r="B52" s="48" t="s">
        <v>95</v>
      </c>
      <c r="C52" s="56" t="s">
        <v>73</v>
      </c>
      <c r="D52" s="62" t="s">
        <v>3</v>
      </c>
      <c r="E52" s="61">
        <v>900</v>
      </c>
      <c r="F52" s="47"/>
      <c r="G52" s="47">
        <f>F52*E52</f>
        <v>0</v>
      </c>
    </row>
    <row r="53" spans="1:7" ht="72" x14ac:dyDescent="0.3">
      <c r="A53" s="47">
        <v>2</v>
      </c>
      <c r="B53" s="60" t="s">
        <v>60</v>
      </c>
      <c r="C53" s="56" t="s">
        <v>75</v>
      </c>
      <c r="D53" s="62" t="s">
        <v>70</v>
      </c>
      <c r="E53" s="61">
        <v>15</v>
      </c>
      <c r="F53" s="47"/>
      <c r="G53" s="47">
        <f t="shared" ref="G53:G58" si="4">F53*E53</f>
        <v>0</v>
      </c>
    </row>
    <row r="54" spans="1:7" ht="72" x14ac:dyDescent="0.3">
      <c r="A54" s="47">
        <v>3</v>
      </c>
      <c r="B54" s="48" t="s">
        <v>87</v>
      </c>
      <c r="C54" s="56" t="s">
        <v>77</v>
      </c>
      <c r="D54" s="62" t="s">
        <v>71</v>
      </c>
      <c r="E54" s="61">
        <v>5</v>
      </c>
      <c r="F54" s="47"/>
      <c r="G54" s="47">
        <f t="shared" si="4"/>
        <v>0</v>
      </c>
    </row>
    <row r="55" spans="1:7" ht="72" x14ac:dyDescent="0.3">
      <c r="A55" s="47">
        <v>4</v>
      </c>
      <c r="B55" s="48" t="s">
        <v>85</v>
      </c>
      <c r="C55" s="56" t="s">
        <v>78</v>
      </c>
      <c r="D55" s="62" t="s">
        <v>3</v>
      </c>
      <c r="E55" s="61">
        <v>2</v>
      </c>
      <c r="F55" s="47"/>
      <c r="G55" s="47">
        <f t="shared" si="4"/>
        <v>0</v>
      </c>
    </row>
    <row r="56" spans="1:7" ht="43.2" x14ac:dyDescent="0.3">
      <c r="A56" s="47">
        <v>5</v>
      </c>
      <c r="B56" s="48" t="s">
        <v>64</v>
      </c>
      <c r="C56" s="56" t="s">
        <v>79</v>
      </c>
      <c r="D56" s="62" t="s">
        <v>72</v>
      </c>
      <c r="E56" s="61">
        <v>1700</v>
      </c>
      <c r="F56" s="47"/>
      <c r="G56" s="47">
        <f t="shared" si="4"/>
        <v>0</v>
      </c>
    </row>
    <row r="57" spans="1:7" ht="57.6" x14ac:dyDescent="0.3">
      <c r="A57" s="47">
        <v>6</v>
      </c>
      <c r="B57" s="48" t="s">
        <v>86</v>
      </c>
      <c r="C57" s="56" t="s">
        <v>80</v>
      </c>
      <c r="D57" s="62" t="s">
        <v>72</v>
      </c>
      <c r="E57" s="61">
        <v>35</v>
      </c>
      <c r="F57" s="47"/>
      <c r="G57" s="47">
        <f t="shared" si="4"/>
        <v>0</v>
      </c>
    </row>
    <row r="58" spans="1:7" ht="43.2" x14ac:dyDescent="0.3">
      <c r="A58" s="47">
        <v>7</v>
      </c>
      <c r="B58" s="48" t="s">
        <v>67</v>
      </c>
      <c r="C58" s="59" t="s">
        <v>82</v>
      </c>
      <c r="D58" s="62" t="s">
        <v>72</v>
      </c>
      <c r="E58" s="61">
        <v>5460</v>
      </c>
      <c r="F58" s="47"/>
      <c r="G58" s="47">
        <f t="shared" si="4"/>
        <v>0</v>
      </c>
    </row>
    <row r="60" spans="1:7" x14ac:dyDescent="0.3">
      <c r="A60" s="70" t="s">
        <v>156</v>
      </c>
      <c r="B60" s="70"/>
      <c r="C60" s="70"/>
      <c r="D60" s="70"/>
      <c r="E60" s="70"/>
      <c r="F60" s="70"/>
      <c r="G60" s="70"/>
    </row>
    <row r="62" spans="1:7" ht="31.2" x14ac:dyDescent="0.3">
      <c r="A62" s="52" t="s">
        <v>52</v>
      </c>
      <c r="B62" s="50" t="s">
        <v>57</v>
      </c>
      <c r="C62" s="49" t="s">
        <v>53</v>
      </c>
      <c r="D62" s="51" t="s">
        <v>1</v>
      </c>
      <c r="E62" s="45" t="s">
        <v>49</v>
      </c>
      <c r="F62" s="45" t="s">
        <v>55</v>
      </c>
      <c r="G62" s="45" t="s">
        <v>56</v>
      </c>
    </row>
    <row r="63" spans="1:7" ht="158.4" x14ac:dyDescent="0.3">
      <c r="A63" s="47">
        <v>1</v>
      </c>
      <c r="B63" s="48" t="s">
        <v>95</v>
      </c>
      <c r="C63" s="56" t="s">
        <v>73</v>
      </c>
      <c r="D63" s="62" t="s">
        <v>3</v>
      </c>
      <c r="E63" s="61">
        <v>600</v>
      </c>
      <c r="F63" s="47"/>
      <c r="G63" s="47">
        <f>F63*E63</f>
        <v>0</v>
      </c>
    </row>
    <row r="64" spans="1:7" ht="72" x14ac:dyDescent="0.3">
      <c r="A64" s="47">
        <v>2</v>
      </c>
      <c r="B64" s="60" t="s">
        <v>60</v>
      </c>
      <c r="C64" s="56" t="s">
        <v>75</v>
      </c>
      <c r="D64" s="62" t="s">
        <v>70</v>
      </c>
      <c r="E64" s="61">
        <v>54</v>
      </c>
      <c r="F64" s="47"/>
      <c r="G64" s="47">
        <f t="shared" ref="G64:G69" si="5">F64*E64</f>
        <v>0</v>
      </c>
    </row>
    <row r="65" spans="1:7" ht="72" x14ac:dyDescent="0.3">
      <c r="A65" s="47">
        <v>3</v>
      </c>
      <c r="B65" s="48" t="s">
        <v>87</v>
      </c>
      <c r="C65" s="56" t="s">
        <v>77</v>
      </c>
      <c r="D65" s="62" t="s">
        <v>71</v>
      </c>
      <c r="E65" s="61">
        <v>5</v>
      </c>
      <c r="F65" s="47"/>
      <c r="G65" s="47">
        <f t="shared" si="5"/>
        <v>0</v>
      </c>
    </row>
    <row r="66" spans="1:7" ht="72" x14ac:dyDescent="0.3">
      <c r="A66" s="47">
        <v>4</v>
      </c>
      <c r="B66" s="48" t="s">
        <v>85</v>
      </c>
      <c r="C66" s="56" t="s">
        <v>78</v>
      </c>
      <c r="D66" s="62" t="s">
        <v>3</v>
      </c>
      <c r="E66" s="61">
        <v>2</v>
      </c>
      <c r="F66" s="47"/>
      <c r="G66" s="47">
        <f t="shared" si="5"/>
        <v>0</v>
      </c>
    </row>
    <row r="67" spans="1:7" ht="43.2" x14ac:dyDescent="0.3">
      <c r="A67" s="47">
        <v>5</v>
      </c>
      <c r="B67" s="48" t="s">
        <v>64</v>
      </c>
      <c r="C67" s="56" t="s">
        <v>79</v>
      </c>
      <c r="D67" s="62" t="s">
        <v>72</v>
      </c>
      <c r="E67" s="61">
        <v>2500</v>
      </c>
      <c r="F67" s="47"/>
      <c r="G67" s="47">
        <f t="shared" si="5"/>
        <v>0</v>
      </c>
    </row>
    <row r="68" spans="1:7" ht="57.6" x14ac:dyDescent="0.3">
      <c r="A68" s="47">
        <v>6</v>
      </c>
      <c r="B68" s="48" t="s">
        <v>86</v>
      </c>
      <c r="C68" s="56" t="s">
        <v>80</v>
      </c>
      <c r="D68" s="62" t="s">
        <v>72</v>
      </c>
      <c r="E68" s="61">
        <v>35</v>
      </c>
      <c r="F68" s="47"/>
      <c r="G68" s="47">
        <f t="shared" si="5"/>
        <v>0</v>
      </c>
    </row>
    <row r="69" spans="1:7" ht="43.2" x14ac:dyDescent="0.3">
      <c r="A69" s="47">
        <v>7</v>
      </c>
      <c r="B69" s="48" t="s">
        <v>67</v>
      </c>
      <c r="C69" s="59" t="s">
        <v>82</v>
      </c>
      <c r="D69" s="62" t="s">
        <v>72</v>
      </c>
      <c r="E69" s="61">
        <v>4800</v>
      </c>
      <c r="F69" s="47"/>
      <c r="G69" s="47">
        <f t="shared" si="5"/>
        <v>0</v>
      </c>
    </row>
    <row r="70" spans="1:7" ht="18.600000000000001" thickBot="1" x14ac:dyDescent="0.35">
      <c r="A70" s="83" t="s">
        <v>113</v>
      </c>
      <c r="B70" s="84"/>
      <c r="C70" s="84"/>
      <c r="D70" s="84"/>
      <c r="E70" s="85"/>
      <c r="F70" s="86" t="s">
        <v>114</v>
      </c>
      <c r="G70" s="87"/>
    </row>
    <row r="71" spans="1:7" ht="41.4" x14ac:dyDescent="0.3">
      <c r="A71" s="88" t="s">
        <v>115</v>
      </c>
      <c r="B71" s="89"/>
      <c r="C71" s="90" t="s">
        <v>116</v>
      </c>
      <c r="D71" s="91"/>
      <c r="E71" s="91"/>
      <c r="F71" s="72" t="s">
        <v>117</v>
      </c>
      <c r="G71" s="73"/>
    </row>
    <row r="72" spans="1:7" ht="27.6" x14ac:dyDescent="0.3">
      <c r="A72" s="98" t="s">
        <v>118</v>
      </c>
      <c r="B72" s="99"/>
      <c r="C72" s="100" t="s">
        <v>119</v>
      </c>
      <c r="D72" s="101"/>
      <c r="E72" s="101" t="s">
        <v>120</v>
      </c>
      <c r="F72" s="72" t="s">
        <v>121</v>
      </c>
      <c r="G72" s="73"/>
    </row>
    <row r="73" spans="1:7" ht="27.6" x14ac:dyDescent="0.3">
      <c r="A73" s="98" t="s">
        <v>122</v>
      </c>
      <c r="B73" s="99"/>
      <c r="C73" s="100" t="s">
        <v>123</v>
      </c>
      <c r="D73" s="101"/>
      <c r="E73" s="101"/>
      <c r="F73" s="72" t="s">
        <v>124</v>
      </c>
      <c r="G73" s="73"/>
    </row>
    <row r="74" spans="1:7" ht="27.6" x14ac:dyDescent="0.3">
      <c r="A74" s="98" t="s">
        <v>125</v>
      </c>
      <c r="B74" s="99"/>
      <c r="C74" s="100" t="s">
        <v>126</v>
      </c>
      <c r="D74" s="101"/>
      <c r="E74" s="101">
        <v>30</v>
      </c>
      <c r="F74" s="72" t="s">
        <v>127</v>
      </c>
      <c r="G74" s="73"/>
    </row>
    <row r="75" spans="1:7" ht="27.6" x14ac:dyDescent="0.3">
      <c r="A75" s="98" t="s">
        <v>128</v>
      </c>
      <c r="B75" s="99"/>
      <c r="C75" s="100" t="s">
        <v>129</v>
      </c>
      <c r="D75" s="101"/>
      <c r="E75" s="101" t="s">
        <v>130</v>
      </c>
      <c r="F75" s="72" t="s">
        <v>131</v>
      </c>
      <c r="G75" s="73"/>
    </row>
    <row r="76" spans="1:7" ht="27.6" x14ac:dyDescent="0.3">
      <c r="A76" s="102" t="s">
        <v>132</v>
      </c>
      <c r="B76" s="103"/>
      <c r="C76" s="103"/>
      <c r="D76" s="103"/>
      <c r="E76" s="103"/>
      <c r="F76" s="72" t="s">
        <v>133</v>
      </c>
      <c r="G76" s="74"/>
    </row>
    <row r="77" spans="1:7" ht="41.4" x14ac:dyDescent="0.3">
      <c r="A77" s="104"/>
      <c r="B77" s="105"/>
      <c r="C77" s="105"/>
      <c r="D77" s="105"/>
      <c r="E77" s="105"/>
      <c r="F77" s="72" t="s">
        <v>134</v>
      </c>
      <c r="G77" s="74"/>
    </row>
    <row r="78" spans="1:7" ht="27.6" x14ac:dyDescent="0.3">
      <c r="A78" s="104"/>
      <c r="B78" s="105"/>
      <c r="C78" s="105"/>
      <c r="D78" s="105"/>
      <c r="E78" s="105"/>
      <c r="F78" s="72" t="s">
        <v>135</v>
      </c>
      <c r="G78" s="74"/>
    </row>
    <row r="79" spans="1:7" ht="27.6" x14ac:dyDescent="0.3">
      <c r="A79" s="104"/>
      <c r="B79" s="105"/>
      <c r="C79" s="105"/>
      <c r="D79" s="105"/>
      <c r="E79" s="105"/>
      <c r="F79" s="72" t="s">
        <v>136</v>
      </c>
      <c r="G79" s="74"/>
    </row>
    <row r="80" spans="1:7" ht="27.6" x14ac:dyDescent="0.3">
      <c r="A80" s="104"/>
      <c r="B80" s="105"/>
      <c r="C80" s="105"/>
      <c r="D80" s="105"/>
      <c r="E80" s="105"/>
      <c r="F80" s="72" t="s">
        <v>137</v>
      </c>
      <c r="G80" s="74"/>
    </row>
    <row r="81" spans="1:7" ht="15" thickBot="1" x14ac:dyDescent="0.35">
      <c r="A81" s="106"/>
      <c r="B81" s="107"/>
      <c r="C81" s="107"/>
      <c r="D81" s="107"/>
      <c r="E81" s="107"/>
      <c r="F81" s="72" t="s">
        <v>138</v>
      </c>
      <c r="G81" s="74"/>
    </row>
  </sheetData>
  <protectedRanges>
    <protectedRange sqref="C71:D71 C72:E75 G71:G81" name="Område1_1_1"/>
    <protectedRange sqref="A76" name="Område1_1_1_1"/>
  </protectedRanges>
  <mergeCells count="23">
    <mergeCell ref="A76:E81"/>
    <mergeCell ref="A1:G1"/>
    <mergeCell ref="A73:B73"/>
    <mergeCell ref="C73:E73"/>
    <mergeCell ref="A74:B74"/>
    <mergeCell ref="C74:E74"/>
    <mergeCell ref="A75:B75"/>
    <mergeCell ref="C75:E75"/>
    <mergeCell ref="A70:E70"/>
    <mergeCell ref="F70:G70"/>
    <mergeCell ref="A71:B71"/>
    <mergeCell ref="C71:E71"/>
    <mergeCell ref="A72:B72"/>
    <mergeCell ref="C72:E72"/>
    <mergeCell ref="A30:G30"/>
    <mergeCell ref="A40:G40"/>
    <mergeCell ref="A50:G50"/>
    <mergeCell ref="A2:G2"/>
    <mergeCell ref="A3:E3"/>
    <mergeCell ref="F3:G3"/>
    <mergeCell ref="A17:F17"/>
    <mergeCell ref="A28:F28"/>
    <mergeCell ref="A18:G19"/>
  </mergeCells>
  <pageMargins left="0.7" right="0.7" top="0.75" bottom="0.75" header="0.3" footer="0.3"/>
  <pageSetup scale="56" orientation="portrait" r:id="rId1"/>
  <rowBreaks count="2" manualBreakCount="2">
    <brk id="39" max="6" man="1"/>
    <brk id="57"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4C090-E808-441B-B6D1-BDCB1FAA4B3E}">
  <dimension ref="A1:G92"/>
  <sheetViews>
    <sheetView view="pageBreakPreview" zoomScale="175" zoomScaleNormal="100" zoomScaleSheetLayoutView="175" workbookViewId="0">
      <selection activeCell="C4" sqref="C4"/>
    </sheetView>
  </sheetViews>
  <sheetFormatPr defaultRowHeight="14.4" x14ac:dyDescent="0.3"/>
  <cols>
    <col min="1" max="1" width="4" bestFit="1" customWidth="1"/>
    <col min="2" max="2" width="33.88671875" customWidth="1"/>
    <col min="3" max="3" width="30.33203125" customWidth="1"/>
    <col min="4" max="4" width="8.109375" customWidth="1"/>
    <col min="5" max="5" width="14.6640625" customWidth="1"/>
    <col min="6" max="6" width="27.33203125" customWidth="1"/>
    <col min="7" max="7" width="11.5546875" customWidth="1"/>
  </cols>
  <sheetData>
    <row r="1" spans="1:7" ht="47.4" customHeight="1" thickBot="1" x14ac:dyDescent="0.4">
      <c r="A1" s="114" t="s">
        <v>170</v>
      </c>
      <c r="B1" s="115"/>
      <c r="C1" s="115"/>
      <c r="D1" s="115"/>
      <c r="E1" s="115"/>
      <c r="F1" s="115"/>
      <c r="G1" s="115"/>
    </row>
    <row r="2" spans="1:7" ht="88.2" customHeight="1" x14ac:dyDescent="0.3">
      <c r="A2" s="109" t="s">
        <v>157</v>
      </c>
      <c r="B2" s="110"/>
      <c r="C2" s="110"/>
      <c r="D2" s="110"/>
      <c r="E2" s="110"/>
      <c r="F2" s="110"/>
      <c r="G2" s="111"/>
    </row>
    <row r="3" spans="1:7" ht="18" x14ac:dyDescent="0.3">
      <c r="A3" s="95" t="s">
        <v>50</v>
      </c>
      <c r="B3" s="95"/>
      <c r="C3" s="95"/>
      <c r="D3" s="95"/>
      <c r="E3" s="95"/>
      <c r="F3" s="96" t="s">
        <v>51</v>
      </c>
      <c r="G3" s="96"/>
    </row>
    <row r="4" spans="1:7" ht="31.2" x14ac:dyDescent="0.3">
      <c r="A4" s="52" t="s">
        <v>52</v>
      </c>
      <c r="B4" s="50" t="s">
        <v>57</v>
      </c>
      <c r="C4" s="49" t="s">
        <v>53</v>
      </c>
      <c r="D4" s="51" t="s">
        <v>1</v>
      </c>
      <c r="E4" s="45" t="s">
        <v>49</v>
      </c>
      <c r="F4" s="45" t="s">
        <v>55</v>
      </c>
      <c r="G4" s="45" t="s">
        <v>56</v>
      </c>
    </row>
    <row r="5" spans="1:7" ht="244.8" x14ac:dyDescent="0.3">
      <c r="A5" s="64">
        <v>1</v>
      </c>
      <c r="B5" s="48" t="s">
        <v>98</v>
      </c>
      <c r="C5" s="48" t="s">
        <v>73</v>
      </c>
      <c r="D5" s="62" t="s">
        <v>70</v>
      </c>
      <c r="E5" s="61">
        <v>500</v>
      </c>
      <c r="F5" s="63"/>
      <c r="G5" s="63">
        <f>F5*E5</f>
        <v>0</v>
      </c>
    </row>
    <row r="6" spans="1:7" ht="72" x14ac:dyDescent="0.3">
      <c r="A6" s="64">
        <v>2</v>
      </c>
      <c r="B6" s="48" t="s">
        <v>87</v>
      </c>
      <c r="C6" s="48" t="s">
        <v>101</v>
      </c>
      <c r="D6" s="62" t="s">
        <v>3</v>
      </c>
      <c r="E6" s="61">
        <v>1200</v>
      </c>
      <c r="F6" s="63"/>
      <c r="G6" s="63">
        <f t="shared" ref="G6:G12" si="0">F6*E6</f>
        <v>0</v>
      </c>
    </row>
    <row r="7" spans="1:7" ht="72" x14ac:dyDescent="0.3">
      <c r="A7" s="64">
        <v>3</v>
      </c>
      <c r="B7" s="48" t="s">
        <v>85</v>
      </c>
      <c r="C7" s="48" t="s">
        <v>78</v>
      </c>
      <c r="D7" s="62" t="s">
        <v>70</v>
      </c>
      <c r="E7" s="61">
        <v>120</v>
      </c>
      <c r="F7" s="63"/>
      <c r="G7" s="63">
        <f t="shared" si="0"/>
        <v>0</v>
      </c>
    </row>
    <row r="8" spans="1:7" ht="72" x14ac:dyDescent="0.3">
      <c r="A8" s="64">
        <v>4</v>
      </c>
      <c r="B8" s="48" t="s">
        <v>99</v>
      </c>
      <c r="C8" s="48" t="s">
        <v>102</v>
      </c>
      <c r="D8" s="62" t="s">
        <v>71</v>
      </c>
      <c r="E8" s="61">
        <v>10</v>
      </c>
      <c r="F8" s="63"/>
      <c r="G8" s="63">
        <f t="shared" si="0"/>
        <v>0</v>
      </c>
    </row>
    <row r="9" spans="1:7" ht="57.6" x14ac:dyDescent="0.3">
      <c r="A9" s="64">
        <v>5</v>
      </c>
      <c r="B9" s="48" t="s">
        <v>86</v>
      </c>
      <c r="C9" s="48" t="s">
        <v>80</v>
      </c>
      <c r="D9" s="62" t="s">
        <v>3</v>
      </c>
      <c r="E9" s="61">
        <v>2</v>
      </c>
      <c r="F9" s="63"/>
      <c r="G9" s="63">
        <f t="shared" si="0"/>
        <v>0</v>
      </c>
    </row>
    <row r="10" spans="1:7" ht="86.4" x14ac:dyDescent="0.3">
      <c r="A10" s="64">
        <v>6</v>
      </c>
      <c r="B10" s="48" t="s">
        <v>67</v>
      </c>
      <c r="C10" s="48" t="s">
        <v>82</v>
      </c>
      <c r="D10" s="62" t="s">
        <v>72</v>
      </c>
      <c r="E10" s="61">
        <v>4500</v>
      </c>
      <c r="F10" s="63"/>
      <c r="G10" s="63">
        <f t="shared" si="0"/>
        <v>0</v>
      </c>
    </row>
    <row r="11" spans="1:7" ht="43.2" x14ac:dyDescent="0.3">
      <c r="A11" s="64">
        <v>7</v>
      </c>
      <c r="B11" s="48" t="s">
        <v>68</v>
      </c>
      <c r="C11" s="48" t="s">
        <v>103</v>
      </c>
      <c r="D11" s="62" t="s">
        <v>72</v>
      </c>
      <c r="E11" s="61">
        <v>50</v>
      </c>
      <c r="F11" s="63"/>
      <c r="G11" s="63">
        <f t="shared" si="0"/>
        <v>0</v>
      </c>
    </row>
    <row r="12" spans="1:7" ht="43.2" x14ac:dyDescent="0.3">
      <c r="A12" s="63">
        <v>8</v>
      </c>
      <c r="B12" s="48" t="s">
        <v>96</v>
      </c>
      <c r="C12" s="48" t="s">
        <v>84</v>
      </c>
      <c r="D12" s="62" t="s">
        <v>72</v>
      </c>
      <c r="E12" s="61">
        <v>1300</v>
      </c>
      <c r="F12" s="63"/>
      <c r="G12" s="63">
        <f t="shared" si="0"/>
        <v>0</v>
      </c>
    </row>
    <row r="13" spans="1:7" x14ac:dyDescent="0.3">
      <c r="A13" s="116" t="s">
        <v>100</v>
      </c>
      <c r="B13" s="116"/>
      <c r="C13" s="116"/>
      <c r="D13" s="116"/>
      <c r="E13" s="116"/>
      <c r="F13" s="116"/>
      <c r="G13" s="63">
        <f>SUM(G5:G12)</f>
        <v>0</v>
      </c>
    </row>
    <row r="15" spans="1:7" x14ac:dyDescent="0.3">
      <c r="A15" s="78" t="s">
        <v>158</v>
      </c>
      <c r="B15" s="78"/>
      <c r="C15" s="78"/>
      <c r="D15" s="78"/>
      <c r="E15" s="78"/>
      <c r="F15" s="78"/>
      <c r="G15" s="78"/>
    </row>
    <row r="16" spans="1:7" ht="31.2" x14ac:dyDescent="0.3">
      <c r="A16" s="52" t="s">
        <v>52</v>
      </c>
      <c r="B16" s="50" t="s">
        <v>57</v>
      </c>
      <c r="C16" s="49" t="s">
        <v>53</v>
      </c>
      <c r="D16" s="51" t="s">
        <v>1</v>
      </c>
      <c r="E16" s="45" t="s">
        <v>49</v>
      </c>
      <c r="F16" s="45" t="s">
        <v>55</v>
      </c>
      <c r="G16" s="45" t="s">
        <v>56</v>
      </c>
    </row>
    <row r="17" spans="1:7" ht="244.8" x14ac:dyDescent="0.3">
      <c r="A17" s="64">
        <v>1</v>
      </c>
      <c r="B17" s="65" t="s">
        <v>98</v>
      </c>
      <c r="C17" s="67" t="s">
        <v>73</v>
      </c>
      <c r="D17" s="62" t="s">
        <v>70</v>
      </c>
      <c r="E17" s="61">
        <v>350</v>
      </c>
      <c r="F17" s="63"/>
      <c r="G17" s="63">
        <f>F17*E17</f>
        <v>0</v>
      </c>
    </row>
    <row r="18" spans="1:7" ht="72" x14ac:dyDescent="0.3">
      <c r="A18" s="64">
        <v>2</v>
      </c>
      <c r="B18" s="66" t="s">
        <v>87</v>
      </c>
      <c r="C18" s="67" t="s">
        <v>101</v>
      </c>
      <c r="D18" s="62" t="s">
        <v>3</v>
      </c>
      <c r="E18" s="61">
        <v>800</v>
      </c>
      <c r="F18" s="63"/>
      <c r="G18" s="63">
        <f t="shared" ref="G18:G24" si="1">F18*E18</f>
        <v>0</v>
      </c>
    </row>
    <row r="19" spans="1:7" ht="72" x14ac:dyDescent="0.3">
      <c r="A19" s="64">
        <v>3</v>
      </c>
      <c r="B19" s="66" t="s">
        <v>85</v>
      </c>
      <c r="C19" s="56" t="s">
        <v>78</v>
      </c>
      <c r="D19" s="62" t="s">
        <v>70</v>
      </c>
      <c r="E19" s="61">
        <v>40</v>
      </c>
      <c r="F19" s="63"/>
      <c r="G19" s="63">
        <f t="shared" si="1"/>
        <v>0</v>
      </c>
    </row>
    <row r="20" spans="1:7" ht="72" x14ac:dyDescent="0.3">
      <c r="A20" s="64">
        <v>4</v>
      </c>
      <c r="B20" s="66" t="s">
        <v>99</v>
      </c>
      <c r="C20" s="67" t="s">
        <v>102</v>
      </c>
      <c r="D20" s="62" t="s">
        <v>71</v>
      </c>
      <c r="E20" s="61">
        <v>10</v>
      </c>
      <c r="F20" s="63"/>
      <c r="G20" s="63">
        <f t="shared" si="1"/>
        <v>0</v>
      </c>
    </row>
    <row r="21" spans="1:7" ht="57.6" x14ac:dyDescent="0.3">
      <c r="A21" s="64">
        <v>5</v>
      </c>
      <c r="B21" s="66" t="s">
        <v>86</v>
      </c>
      <c r="C21" s="56" t="s">
        <v>80</v>
      </c>
      <c r="D21" s="62" t="s">
        <v>97</v>
      </c>
      <c r="E21" s="61">
        <v>5</v>
      </c>
      <c r="F21" s="63"/>
      <c r="G21" s="63">
        <f t="shared" si="1"/>
        <v>0</v>
      </c>
    </row>
    <row r="22" spans="1:7" ht="86.4" x14ac:dyDescent="0.3">
      <c r="A22" s="64">
        <v>6</v>
      </c>
      <c r="B22" s="66" t="s">
        <v>67</v>
      </c>
      <c r="C22" s="68" t="s">
        <v>82</v>
      </c>
      <c r="D22" s="62" t="s">
        <v>72</v>
      </c>
      <c r="E22" s="61">
        <v>1500</v>
      </c>
      <c r="F22" s="63"/>
      <c r="G22" s="63">
        <f t="shared" si="1"/>
        <v>0</v>
      </c>
    </row>
    <row r="23" spans="1:7" ht="43.2" x14ac:dyDescent="0.3">
      <c r="A23" s="64">
        <v>7</v>
      </c>
      <c r="B23" s="66" t="s">
        <v>68</v>
      </c>
      <c r="C23" s="68" t="s">
        <v>103</v>
      </c>
      <c r="D23" s="62" t="s">
        <v>72</v>
      </c>
      <c r="E23" s="61">
        <v>50</v>
      </c>
      <c r="F23" s="63"/>
      <c r="G23" s="63">
        <f t="shared" si="1"/>
        <v>0</v>
      </c>
    </row>
    <row r="24" spans="1:7" ht="43.2" x14ac:dyDescent="0.3">
      <c r="A24" s="63">
        <v>8</v>
      </c>
      <c r="B24" s="60" t="s">
        <v>96</v>
      </c>
      <c r="C24" s="69" t="s">
        <v>84</v>
      </c>
      <c r="D24" s="62" t="s">
        <v>72</v>
      </c>
      <c r="E24" s="61">
        <v>12000</v>
      </c>
      <c r="F24" s="63"/>
      <c r="G24" s="63">
        <f t="shared" si="1"/>
        <v>0</v>
      </c>
    </row>
    <row r="25" spans="1:7" x14ac:dyDescent="0.3">
      <c r="A25" s="116" t="s">
        <v>100</v>
      </c>
      <c r="B25" s="116"/>
      <c r="C25" s="116"/>
      <c r="D25" s="116"/>
      <c r="E25" s="116"/>
      <c r="F25" s="116"/>
      <c r="G25" s="63">
        <f>SUM(G17:G24)</f>
        <v>0</v>
      </c>
    </row>
    <row r="27" spans="1:7" x14ac:dyDescent="0.3">
      <c r="A27" s="108" t="s">
        <v>159</v>
      </c>
      <c r="B27" s="108"/>
      <c r="C27" s="108"/>
      <c r="D27" s="108"/>
      <c r="E27" s="108"/>
      <c r="F27" s="108"/>
      <c r="G27" s="108"/>
    </row>
    <row r="28" spans="1:7" ht="31.2" x14ac:dyDescent="0.3">
      <c r="A28" s="52" t="s">
        <v>52</v>
      </c>
      <c r="B28" s="50" t="s">
        <v>57</v>
      </c>
      <c r="C28" s="49" t="s">
        <v>53</v>
      </c>
      <c r="D28" s="51" t="s">
        <v>1</v>
      </c>
      <c r="E28" s="45" t="s">
        <v>49</v>
      </c>
      <c r="F28" s="45" t="s">
        <v>55</v>
      </c>
      <c r="G28" s="45" t="s">
        <v>56</v>
      </c>
    </row>
    <row r="29" spans="1:7" ht="72" x14ac:dyDescent="0.3">
      <c r="A29" s="64">
        <v>1</v>
      </c>
      <c r="B29" s="65" t="s">
        <v>94</v>
      </c>
      <c r="C29" s="67" t="s">
        <v>101</v>
      </c>
      <c r="D29" s="62" t="s">
        <v>3</v>
      </c>
      <c r="E29" s="61">
        <v>600</v>
      </c>
      <c r="F29" s="63"/>
      <c r="G29" s="63">
        <f>F29*E29</f>
        <v>0</v>
      </c>
    </row>
    <row r="30" spans="1:7" ht="72" x14ac:dyDescent="0.3">
      <c r="A30" s="64">
        <v>2</v>
      </c>
      <c r="B30" s="66" t="s">
        <v>88</v>
      </c>
      <c r="C30" s="56" t="s">
        <v>78</v>
      </c>
      <c r="D30" s="62" t="s">
        <v>70</v>
      </c>
      <c r="E30" s="61">
        <v>60</v>
      </c>
      <c r="F30" s="63"/>
      <c r="G30" s="63">
        <f t="shared" ref="G30:G35" si="2">F30*E30</f>
        <v>0</v>
      </c>
    </row>
    <row r="31" spans="1:7" ht="72" x14ac:dyDescent="0.3">
      <c r="A31" s="64">
        <v>3</v>
      </c>
      <c r="B31" s="66" t="s">
        <v>104</v>
      </c>
      <c r="C31" s="67" t="s">
        <v>102</v>
      </c>
      <c r="D31" s="62" t="s">
        <v>71</v>
      </c>
      <c r="E31" s="61">
        <v>10</v>
      </c>
      <c r="F31" s="63"/>
      <c r="G31" s="63">
        <f t="shared" si="2"/>
        <v>0</v>
      </c>
    </row>
    <row r="32" spans="1:7" ht="57.6" x14ac:dyDescent="0.3">
      <c r="A32" s="64">
        <v>4</v>
      </c>
      <c r="B32" s="66" t="s">
        <v>90</v>
      </c>
      <c r="C32" s="56" t="s">
        <v>80</v>
      </c>
      <c r="D32" s="62" t="s">
        <v>97</v>
      </c>
      <c r="E32" s="61">
        <v>5</v>
      </c>
      <c r="F32" s="63"/>
      <c r="G32" s="63">
        <f t="shared" si="2"/>
        <v>0</v>
      </c>
    </row>
    <row r="33" spans="1:7" ht="86.4" x14ac:dyDescent="0.3">
      <c r="A33" s="64">
        <v>5</v>
      </c>
      <c r="B33" s="66" t="s">
        <v>91</v>
      </c>
      <c r="C33" s="68" t="s">
        <v>82</v>
      </c>
      <c r="D33" s="62" t="s">
        <v>72</v>
      </c>
      <c r="E33" s="61">
        <v>2500</v>
      </c>
      <c r="F33" s="63"/>
      <c r="G33" s="63">
        <f t="shared" si="2"/>
        <v>0</v>
      </c>
    </row>
    <row r="34" spans="1:7" ht="43.2" x14ac:dyDescent="0.3">
      <c r="A34" s="64">
        <v>6</v>
      </c>
      <c r="B34" s="66" t="s">
        <v>92</v>
      </c>
      <c r="C34" s="68" t="s">
        <v>103</v>
      </c>
      <c r="D34" s="62" t="s">
        <v>72</v>
      </c>
      <c r="E34" s="61">
        <v>50</v>
      </c>
      <c r="F34" s="63"/>
      <c r="G34" s="63">
        <f t="shared" si="2"/>
        <v>0</v>
      </c>
    </row>
    <row r="35" spans="1:7" ht="43.2" x14ac:dyDescent="0.3">
      <c r="A35" s="64">
        <v>7</v>
      </c>
      <c r="B35" s="66" t="s">
        <v>93</v>
      </c>
      <c r="C35" s="69" t="s">
        <v>84</v>
      </c>
      <c r="D35" s="62" t="s">
        <v>72</v>
      </c>
      <c r="E35" s="61">
        <v>2600</v>
      </c>
      <c r="F35" s="63"/>
      <c r="G35" s="63">
        <f t="shared" si="2"/>
        <v>0</v>
      </c>
    </row>
    <row r="36" spans="1:7" x14ac:dyDescent="0.3">
      <c r="A36" s="116" t="s">
        <v>100</v>
      </c>
      <c r="B36" s="116"/>
      <c r="C36" s="116"/>
      <c r="D36" s="116"/>
      <c r="E36" s="116"/>
      <c r="F36" s="116"/>
      <c r="G36" s="63">
        <f>SUM(G29:G35)</f>
        <v>0</v>
      </c>
    </row>
    <row r="38" spans="1:7" x14ac:dyDescent="0.3">
      <c r="A38" s="108" t="s">
        <v>160</v>
      </c>
      <c r="B38" s="108"/>
      <c r="C38" s="108"/>
      <c r="D38" s="108"/>
      <c r="E38" s="108"/>
      <c r="F38" s="108"/>
      <c r="G38" s="108"/>
    </row>
    <row r="39" spans="1:7" ht="31.2" x14ac:dyDescent="0.3">
      <c r="A39" s="52" t="s">
        <v>52</v>
      </c>
      <c r="B39" s="50" t="s">
        <v>57</v>
      </c>
      <c r="C39" s="49" t="s">
        <v>53</v>
      </c>
      <c r="D39" s="51" t="s">
        <v>1</v>
      </c>
      <c r="E39" s="45" t="s">
        <v>49</v>
      </c>
      <c r="F39" s="45" t="s">
        <v>55</v>
      </c>
      <c r="G39" s="45" t="s">
        <v>56</v>
      </c>
    </row>
    <row r="40" spans="1:7" ht="72" x14ac:dyDescent="0.3">
      <c r="A40" s="64">
        <v>1</v>
      </c>
      <c r="B40" s="65" t="s">
        <v>94</v>
      </c>
      <c r="C40" s="67" t="s">
        <v>101</v>
      </c>
      <c r="D40" s="62" t="s">
        <v>3</v>
      </c>
      <c r="E40" s="61">
        <v>1500</v>
      </c>
      <c r="F40" s="63"/>
      <c r="G40" s="63">
        <f>F40*E40</f>
        <v>0</v>
      </c>
    </row>
    <row r="41" spans="1:7" ht="72" x14ac:dyDescent="0.3">
      <c r="A41" s="64">
        <v>2</v>
      </c>
      <c r="B41" s="66" t="s">
        <v>88</v>
      </c>
      <c r="C41" s="56" t="s">
        <v>78</v>
      </c>
      <c r="D41" s="62" t="s">
        <v>70</v>
      </c>
      <c r="E41" s="61">
        <v>42</v>
      </c>
      <c r="F41" s="63"/>
      <c r="G41" s="63">
        <f t="shared" ref="G41:G46" si="3">F41*E41</f>
        <v>0</v>
      </c>
    </row>
    <row r="42" spans="1:7" ht="72" x14ac:dyDescent="0.3">
      <c r="A42" s="64">
        <v>3</v>
      </c>
      <c r="B42" s="66" t="s">
        <v>104</v>
      </c>
      <c r="C42" s="67" t="s">
        <v>102</v>
      </c>
      <c r="D42" s="62" t="s">
        <v>71</v>
      </c>
      <c r="E42" s="61">
        <v>10</v>
      </c>
      <c r="F42" s="63"/>
      <c r="G42" s="63">
        <f t="shared" si="3"/>
        <v>0</v>
      </c>
    </row>
    <row r="43" spans="1:7" ht="57.6" x14ac:dyDescent="0.3">
      <c r="A43" s="64">
        <v>4</v>
      </c>
      <c r="B43" s="66" t="s">
        <v>90</v>
      </c>
      <c r="C43" s="56" t="s">
        <v>80</v>
      </c>
      <c r="D43" s="62" t="s">
        <v>97</v>
      </c>
      <c r="E43" s="61">
        <v>5</v>
      </c>
      <c r="F43" s="63"/>
      <c r="G43" s="63">
        <f t="shared" si="3"/>
        <v>0</v>
      </c>
    </row>
    <row r="44" spans="1:7" ht="86.4" x14ac:dyDescent="0.3">
      <c r="A44" s="64">
        <v>5</v>
      </c>
      <c r="B44" s="66" t="s">
        <v>91</v>
      </c>
      <c r="C44" s="68" t="s">
        <v>82</v>
      </c>
      <c r="D44" s="62" t="s">
        <v>72</v>
      </c>
      <c r="E44" s="61">
        <v>4500</v>
      </c>
      <c r="F44" s="63"/>
      <c r="G44" s="63">
        <f t="shared" si="3"/>
        <v>0</v>
      </c>
    </row>
    <row r="45" spans="1:7" ht="43.2" x14ac:dyDescent="0.3">
      <c r="A45" s="64">
        <v>6</v>
      </c>
      <c r="B45" s="66" t="s">
        <v>92</v>
      </c>
      <c r="C45" s="68" t="s">
        <v>103</v>
      </c>
      <c r="D45" s="62" t="s">
        <v>72</v>
      </c>
      <c r="E45" s="61">
        <v>50</v>
      </c>
      <c r="F45" s="63"/>
      <c r="G45" s="63">
        <f t="shared" si="3"/>
        <v>0</v>
      </c>
    </row>
    <row r="46" spans="1:7" ht="43.2" x14ac:dyDescent="0.3">
      <c r="A46" s="64">
        <v>7</v>
      </c>
      <c r="B46" s="66" t="s">
        <v>93</v>
      </c>
      <c r="C46" s="69" t="s">
        <v>84</v>
      </c>
      <c r="D46" s="62" t="s">
        <v>72</v>
      </c>
      <c r="E46" s="61">
        <v>500</v>
      </c>
      <c r="F46" s="63"/>
      <c r="G46" s="63">
        <f t="shared" si="3"/>
        <v>0</v>
      </c>
    </row>
    <row r="47" spans="1:7" x14ac:dyDescent="0.3">
      <c r="A47" s="116" t="s">
        <v>100</v>
      </c>
      <c r="B47" s="116"/>
      <c r="C47" s="116"/>
      <c r="D47" s="116"/>
      <c r="E47" s="116"/>
      <c r="F47" s="116"/>
      <c r="G47" s="63">
        <f>SUM(G40:G46)</f>
        <v>0</v>
      </c>
    </row>
    <row r="49" spans="1:7" x14ac:dyDescent="0.3">
      <c r="A49" s="78" t="s">
        <v>161</v>
      </c>
      <c r="B49" s="78"/>
      <c r="C49" s="78"/>
      <c r="D49" s="78"/>
      <c r="E49" s="78"/>
      <c r="F49" s="78"/>
      <c r="G49" s="78"/>
    </row>
    <row r="50" spans="1:7" ht="31.2" x14ac:dyDescent="0.3">
      <c r="A50" s="52" t="s">
        <v>52</v>
      </c>
      <c r="B50" s="50" t="s">
        <v>57</v>
      </c>
      <c r="C50" s="49" t="s">
        <v>53</v>
      </c>
      <c r="D50" s="51" t="s">
        <v>1</v>
      </c>
      <c r="E50" s="45" t="s">
        <v>49</v>
      </c>
      <c r="F50" s="45" t="s">
        <v>55</v>
      </c>
      <c r="G50" s="45" t="s">
        <v>56</v>
      </c>
    </row>
    <row r="51" spans="1:7" ht="72" x14ac:dyDescent="0.3">
      <c r="A51" s="64">
        <v>1</v>
      </c>
      <c r="B51" s="65" t="s">
        <v>94</v>
      </c>
      <c r="C51" s="67" t="s">
        <v>101</v>
      </c>
      <c r="D51" s="62" t="s">
        <v>3</v>
      </c>
      <c r="E51" s="61">
        <v>600</v>
      </c>
      <c r="F51" s="63"/>
      <c r="G51" s="63">
        <f>F51*E51</f>
        <v>0</v>
      </c>
    </row>
    <row r="52" spans="1:7" ht="72" x14ac:dyDescent="0.3">
      <c r="A52" s="64">
        <v>2</v>
      </c>
      <c r="B52" s="66" t="s">
        <v>88</v>
      </c>
      <c r="C52" s="56" t="s">
        <v>78</v>
      </c>
      <c r="D52" s="62" t="s">
        <v>70</v>
      </c>
      <c r="E52" s="61">
        <v>60</v>
      </c>
      <c r="F52" s="63"/>
      <c r="G52" s="63">
        <f t="shared" ref="G52:G57" si="4">F52*E52</f>
        <v>0</v>
      </c>
    </row>
    <row r="53" spans="1:7" ht="72" x14ac:dyDescent="0.3">
      <c r="A53" s="64">
        <v>3</v>
      </c>
      <c r="B53" s="66" t="s">
        <v>104</v>
      </c>
      <c r="C53" s="67" t="s">
        <v>102</v>
      </c>
      <c r="D53" s="62" t="s">
        <v>71</v>
      </c>
      <c r="E53" s="61">
        <v>10</v>
      </c>
      <c r="F53" s="63"/>
      <c r="G53" s="63">
        <f t="shared" si="4"/>
        <v>0</v>
      </c>
    </row>
    <row r="54" spans="1:7" ht="57.6" x14ac:dyDescent="0.3">
      <c r="A54" s="64">
        <v>4</v>
      </c>
      <c r="B54" s="66" t="s">
        <v>90</v>
      </c>
      <c r="C54" s="56" t="s">
        <v>80</v>
      </c>
      <c r="D54" s="62" t="s">
        <v>97</v>
      </c>
      <c r="E54" s="61">
        <v>5</v>
      </c>
      <c r="F54" s="63"/>
      <c r="G54" s="63">
        <f t="shared" si="4"/>
        <v>0</v>
      </c>
    </row>
    <row r="55" spans="1:7" ht="86.4" x14ac:dyDescent="0.3">
      <c r="A55" s="64">
        <v>5</v>
      </c>
      <c r="B55" s="66" t="s">
        <v>91</v>
      </c>
      <c r="C55" s="68" t="s">
        <v>82</v>
      </c>
      <c r="D55" s="62" t="s">
        <v>72</v>
      </c>
      <c r="E55" s="61">
        <v>2500</v>
      </c>
      <c r="F55" s="63"/>
      <c r="G55" s="63">
        <f t="shared" si="4"/>
        <v>0</v>
      </c>
    </row>
    <row r="56" spans="1:7" ht="43.2" x14ac:dyDescent="0.3">
      <c r="A56" s="64">
        <v>6</v>
      </c>
      <c r="B56" s="66" t="s">
        <v>92</v>
      </c>
      <c r="C56" s="68" t="s">
        <v>103</v>
      </c>
      <c r="D56" s="62" t="s">
        <v>72</v>
      </c>
      <c r="E56" s="61">
        <v>50</v>
      </c>
      <c r="F56" s="63"/>
      <c r="G56" s="63">
        <f t="shared" si="4"/>
        <v>0</v>
      </c>
    </row>
    <row r="57" spans="1:7" ht="43.2" x14ac:dyDescent="0.3">
      <c r="A57" s="64">
        <v>7</v>
      </c>
      <c r="B57" s="66" t="s">
        <v>93</v>
      </c>
      <c r="C57" s="69" t="s">
        <v>84</v>
      </c>
      <c r="D57" s="62" t="s">
        <v>72</v>
      </c>
      <c r="E57" s="61">
        <v>2600</v>
      </c>
      <c r="F57" s="63"/>
      <c r="G57" s="63">
        <f t="shared" si="4"/>
        <v>0</v>
      </c>
    </row>
    <row r="58" spans="1:7" x14ac:dyDescent="0.3">
      <c r="A58" s="116" t="s">
        <v>100</v>
      </c>
      <c r="B58" s="116"/>
      <c r="C58" s="116"/>
      <c r="D58" s="116"/>
      <c r="E58" s="116"/>
      <c r="F58" s="116"/>
      <c r="G58" s="63">
        <f>SUM(G51:G57)</f>
        <v>0</v>
      </c>
    </row>
    <row r="60" spans="1:7" x14ac:dyDescent="0.3">
      <c r="A60" s="78" t="s">
        <v>162</v>
      </c>
      <c r="B60" s="78"/>
      <c r="C60" s="78"/>
      <c r="D60" s="78"/>
      <c r="E60" s="78"/>
      <c r="F60" s="78"/>
      <c r="G60" s="78"/>
    </row>
    <row r="61" spans="1:7" ht="31.2" x14ac:dyDescent="0.3">
      <c r="A61" s="52" t="s">
        <v>52</v>
      </c>
      <c r="B61" s="50" t="s">
        <v>57</v>
      </c>
      <c r="C61" s="49" t="s">
        <v>53</v>
      </c>
      <c r="D61" s="51" t="s">
        <v>1</v>
      </c>
      <c r="E61" s="45" t="s">
        <v>49</v>
      </c>
      <c r="F61" s="45" t="s">
        <v>55</v>
      </c>
      <c r="G61" s="45" t="s">
        <v>56</v>
      </c>
    </row>
    <row r="62" spans="1:7" ht="72" x14ac:dyDescent="0.3">
      <c r="A62" s="64">
        <v>1</v>
      </c>
      <c r="B62" s="65" t="s">
        <v>94</v>
      </c>
      <c r="C62" s="67" t="s">
        <v>101</v>
      </c>
      <c r="D62" s="62" t="s">
        <v>3</v>
      </c>
      <c r="E62" s="61">
        <v>480</v>
      </c>
      <c r="F62" s="63"/>
      <c r="G62" s="63">
        <f>F62*E62</f>
        <v>0</v>
      </c>
    </row>
    <row r="63" spans="1:7" ht="72" x14ac:dyDescent="0.3">
      <c r="A63" s="64">
        <v>2</v>
      </c>
      <c r="B63" s="66" t="s">
        <v>88</v>
      </c>
      <c r="C63" s="56" t="s">
        <v>78</v>
      </c>
      <c r="D63" s="62" t="s">
        <v>70</v>
      </c>
      <c r="E63" s="61">
        <v>55</v>
      </c>
      <c r="F63" s="63"/>
      <c r="G63" s="63">
        <f t="shared" ref="G63:G68" si="5">F63*E63</f>
        <v>0</v>
      </c>
    </row>
    <row r="64" spans="1:7" ht="72" x14ac:dyDescent="0.3">
      <c r="A64" s="64">
        <v>3</v>
      </c>
      <c r="B64" s="66" t="s">
        <v>104</v>
      </c>
      <c r="C64" s="67" t="s">
        <v>102</v>
      </c>
      <c r="D64" s="62" t="s">
        <v>71</v>
      </c>
      <c r="E64" s="61">
        <v>10</v>
      </c>
      <c r="F64" s="63"/>
      <c r="G64" s="63">
        <f t="shared" si="5"/>
        <v>0</v>
      </c>
    </row>
    <row r="65" spans="1:7" ht="57.6" x14ac:dyDescent="0.3">
      <c r="A65" s="64">
        <v>4</v>
      </c>
      <c r="B65" s="66" t="s">
        <v>90</v>
      </c>
      <c r="C65" s="56" t="s">
        <v>80</v>
      </c>
      <c r="D65" s="62" t="s">
        <v>97</v>
      </c>
      <c r="E65" s="61">
        <v>5</v>
      </c>
      <c r="F65" s="63"/>
      <c r="G65" s="63">
        <f t="shared" si="5"/>
        <v>0</v>
      </c>
    </row>
    <row r="66" spans="1:7" ht="86.4" x14ac:dyDescent="0.3">
      <c r="A66" s="64">
        <v>5</v>
      </c>
      <c r="B66" s="66" t="s">
        <v>91</v>
      </c>
      <c r="C66" s="68" t="s">
        <v>82</v>
      </c>
      <c r="D66" s="62" t="s">
        <v>72</v>
      </c>
      <c r="E66" s="61">
        <v>5000</v>
      </c>
      <c r="F66" s="63"/>
      <c r="G66" s="63">
        <f t="shared" si="5"/>
        <v>0</v>
      </c>
    </row>
    <row r="67" spans="1:7" ht="43.2" x14ac:dyDescent="0.3">
      <c r="A67" s="64">
        <v>6</v>
      </c>
      <c r="B67" s="66" t="s">
        <v>92</v>
      </c>
      <c r="C67" s="68" t="s">
        <v>103</v>
      </c>
      <c r="D67" s="62" t="s">
        <v>72</v>
      </c>
      <c r="E67" s="61">
        <v>50</v>
      </c>
      <c r="F67" s="63"/>
      <c r="G67" s="63">
        <f t="shared" si="5"/>
        <v>0</v>
      </c>
    </row>
    <row r="68" spans="1:7" ht="43.2" x14ac:dyDescent="0.3">
      <c r="A68" s="64">
        <v>7</v>
      </c>
      <c r="B68" s="66" t="s">
        <v>93</v>
      </c>
      <c r="C68" s="69" t="s">
        <v>84</v>
      </c>
      <c r="D68" s="62" t="s">
        <v>72</v>
      </c>
      <c r="E68" s="61">
        <v>2000</v>
      </c>
      <c r="F68" s="63"/>
      <c r="G68" s="63">
        <f t="shared" si="5"/>
        <v>0</v>
      </c>
    </row>
    <row r="69" spans="1:7" x14ac:dyDescent="0.3">
      <c r="A69" s="116" t="s">
        <v>100</v>
      </c>
      <c r="B69" s="116"/>
      <c r="C69" s="116"/>
      <c r="D69" s="116"/>
      <c r="E69" s="116"/>
      <c r="F69" s="116"/>
      <c r="G69" s="63">
        <f>SUM(G62:G68)</f>
        <v>0</v>
      </c>
    </row>
    <row r="71" spans="1:7" x14ac:dyDescent="0.3">
      <c r="A71" s="78" t="s">
        <v>163</v>
      </c>
      <c r="B71" s="78"/>
      <c r="C71" s="78"/>
      <c r="D71" s="78"/>
      <c r="E71" s="78"/>
      <c r="F71" s="78"/>
      <c r="G71" s="78"/>
    </row>
    <row r="72" spans="1:7" ht="31.2" x14ac:dyDescent="0.3">
      <c r="A72" s="52" t="s">
        <v>52</v>
      </c>
      <c r="B72" s="50" t="s">
        <v>57</v>
      </c>
      <c r="C72" s="49" t="s">
        <v>53</v>
      </c>
      <c r="D72" s="51" t="s">
        <v>1</v>
      </c>
      <c r="E72" s="45" t="s">
        <v>49</v>
      </c>
      <c r="F72" s="45" t="s">
        <v>55</v>
      </c>
      <c r="G72" s="45" t="s">
        <v>56</v>
      </c>
    </row>
    <row r="73" spans="1:7" ht="72" x14ac:dyDescent="0.3">
      <c r="A73" s="64">
        <v>1</v>
      </c>
      <c r="B73" s="65" t="s">
        <v>94</v>
      </c>
      <c r="C73" s="67" t="s">
        <v>101</v>
      </c>
      <c r="D73" s="62" t="s">
        <v>3</v>
      </c>
      <c r="E73" s="61">
        <v>1500</v>
      </c>
      <c r="F73" s="63"/>
      <c r="G73" s="63">
        <f>F73*E73</f>
        <v>0</v>
      </c>
    </row>
    <row r="74" spans="1:7" ht="72" x14ac:dyDescent="0.3">
      <c r="A74" s="64">
        <v>2</v>
      </c>
      <c r="B74" s="66" t="s">
        <v>88</v>
      </c>
      <c r="C74" s="56" t="s">
        <v>78</v>
      </c>
      <c r="D74" s="62" t="s">
        <v>70</v>
      </c>
      <c r="E74" s="61">
        <v>42</v>
      </c>
      <c r="F74" s="63"/>
      <c r="G74" s="63">
        <f t="shared" ref="G74:G79" si="6">F74*E74</f>
        <v>0</v>
      </c>
    </row>
    <row r="75" spans="1:7" ht="72" x14ac:dyDescent="0.3">
      <c r="A75" s="64">
        <v>3</v>
      </c>
      <c r="B75" s="66" t="s">
        <v>104</v>
      </c>
      <c r="C75" s="67" t="s">
        <v>102</v>
      </c>
      <c r="D75" s="62" t="s">
        <v>71</v>
      </c>
      <c r="E75" s="61">
        <v>10</v>
      </c>
      <c r="F75" s="63"/>
      <c r="G75" s="63">
        <f t="shared" si="6"/>
        <v>0</v>
      </c>
    </row>
    <row r="76" spans="1:7" ht="57.6" x14ac:dyDescent="0.3">
      <c r="A76" s="64">
        <v>4</v>
      </c>
      <c r="B76" s="66" t="s">
        <v>90</v>
      </c>
      <c r="C76" s="56" t="s">
        <v>80</v>
      </c>
      <c r="D76" s="62" t="s">
        <v>97</v>
      </c>
      <c r="E76" s="61">
        <v>5</v>
      </c>
      <c r="F76" s="63"/>
      <c r="G76" s="63">
        <f t="shared" si="6"/>
        <v>0</v>
      </c>
    </row>
    <row r="77" spans="1:7" ht="86.4" x14ac:dyDescent="0.3">
      <c r="A77" s="64">
        <v>5</v>
      </c>
      <c r="B77" s="66" t="s">
        <v>91</v>
      </c>
      <c r="C77" s="68" t="s">
        <v>82</v>
      </c>
      <c r="D77" s="62" t="s">
        <v>72</v>
      </c>
      <c r="E77" s="61">
        <v>4500</v>
      </c>
      <c r="F77" s="63"/>
      <c r="G77" s="63">
        <f t="shared" si="6"/>
        <v>0</v>
      </c>
    </row>
    <row r="78" spans="1:7" ht="43.2" x14ac:dyDescent="0.3">
      <c r="A78" s="64">
        <v>6</v>
      </c>
      <c r="B78" s="66" t="s">
        <v>92</v>
      </c>
      <c r="C78" s="68" t="s">
        <v>103</v>
      </c>
      <c r="D78" s="62" t="s">
        <v>72</v>
      </c>
      <c r="E78" s="61">
        <v>50</v>
      </c>
      <c r="F78" s="63"/>
      <c r="G78" s="63">
        <f t="shared" si="6"/>
        <v>0</v>
      </c>
    </row>
    <row r="79" spans="1:7" ht="43.2" x14ac:dyDescent="0.3">
      <c r="A79" s="64">
        <v>7</v>
      </c>
      <c r="B79" s="66" t="s">
        <v>93</v>
      </c>
      <c r="C79" s="69" t="s">
        <v>84</v>
      </c>
      <c r="D79" s="62" t="s">
        <v>72</v>
      </c>
      <c r="E79" s="61">
        <v>12000</v>
      </c>
      <c r="F79" s="63"/>
      <c r="G79" s="63">
        <f t="shared" si="6"/>
        <v>0</v>
      </c>
    </row>
    <row r="80" spans="1:7" x14ac:dyDescent="0.3">
      <c r="A80" s="117" t="s">
        <v>100</v>
      </c>
      <c r="B80" s="117"/>
      <c r="C80" s="117"/>
      <c r="D80" s="117"/>
      <c r="E80" s="117"/>
      <c r="F80" s="117"/>
      <c r="G80" s="63">
        <f>SUM(G73:G79)</f>
        <v>0</v>
      </c>
    </row>
    <row r="81" spans="1:7" ht="18.600000000000001" thickBot="1" x14ac:dyDescent="0.35">
      <c r="A81" s="83" t="s">
        <v>113</v>
      </c>
      <c r="B81" s="84"/>
      <c r="C81" s="84"/>
      <c r="D81" s="84"/>
      <c r="E81" s="85"/>
      <c r="F81" s="86" t="s">
        <v>114</v>
      </c>
      <c r="G81" s="87"/>
    </row>
    <row r="82" spans="1:7" ht="41.4" x14ac:dyDescent="0.3">
      <c r="A82" s="88" t="s">
        <v>115</v>
      </c>
      <c r="B82" s="89"/>
      <c r="C82" s="90" t="s">
        <v>116</v>
      </c>
      <c r="D82" s="91"/>
      <c r="E82" s="91"/>
      <c r="F82" s="72" t="s">
        <v>117</v>
      </c>
      <c r="G82" s="73"/>
    </row>
    <row r="83" spans="1:7" ht="27.6" x14ac:dyDescent="0.3">
      <c r="A83" s="98" t="s">
        <v>118</v>
      </c>
      <c r="B83" s="99"/>
      <c r="C83" s="100" t="s">
        <v>119</v>
      </c>
      <c r="D83" s="101"/>
      <c r="E83" s="101" t="s">
        <v>120</v>
      </c>
      <c r="F83" s="72" t="s">
        <v>121</v>
      </c>
      <c r="G83" s="73"/>
    </row>
    <row r="84" spans="1:7" ht="27.6" x14ac:dyDescent="0.3">
      <c r="A84" s="98" t="s">
        <v>122</v>
      </c>
      <c r="B84" s="99"/>
      <c r="C84" s="100" t="s">
        <v>123</v>
      </c>
      <c r="D84" s="101"/>
      <c r="E84" s="101"/>
      <c r="F84" s="72" t="s">
        <v>124</v>
      </c>
      <c r="G84" s="73"/>
    </row>
    <row r="85" spans="1:7" ht="27.6" x14ac:dyDescent="0.3">
      <c r="A85" s="98" t="s">
        <v>125</v>
      </c>
      <c r="B85" s="99"/>
      <c r="C85" s="100" t="s">
        <v>126</v>
      </c>
      <c r="D85" s="101"/>
      <c r="E85" s="101">
        <v>30</v>
      </c>
      <c r="F85" s="72" t="s">
        <v>127</v>
      </c>
      <c r="G85" s="73"/>
    </row>
    <row r="86" spans="1:7" ht="27.6" x14ac:dyDescent="0.3">
      <c r="A86" s="98" t="s">
        <v>128</v>
      </c>
      <c r="B86" s="99"/>
      <c r="C86" s="100" t="s">
        <v>129</v>
      </c>
      <c r="D86" s="101"/>
      <c r="E86" s="101" t="s">
        <v>130</v>
      </c>
      <c r="F86" s="72" t="s">
        <v>131</v>
      </c>
      <c r="G86" s="73"/>
    </row>
    <row r="87" spans="1:7" ht="27.6" x14ac:dyDescent="0.3">
      <c r="A87" s="102" t="s">
        <v>132</v>
      </c>
      <c r="B87" s="103"/>
      <c r="C87" s="103"/>
      <c r="D87" s="103"/>
      <c r="E87" s="103"/>
      <c r="F87" s="72" t="s">
        <v>133</v>
      </c>
      <c r="G87" s="74"/>
    </row>
    <row r="88" spans="1:7" ht="41.4" x14ac:dyDescent="0.3">
      <c r="A88" s="104"/>
      <c r="B88" s="105"/>
      <c r="C88" s="105"/>
      <c r="D88" s="105"/>
      <c r="E88" s="105"/>
      <c r="F88" s="72" t="s">
        <v>134</v>
      </c>
      <c r="G88" s="74"/>
    </row>
    <row r="89" spans="1:7" ht="27.6" x14ac:dyDescent="0.3">
      <c r="A89" s="104"/>
      <c r="B89" s="105"/>
      <c r="C89" s="105"/>
      <c r="D89" s="105"/>
      <c r="E89" s="105"/>
      <c r="F89" s="72" t="s">
        <v>135</v>
      </c>
      <c r="G89" s="74"/>
    </row>
    <row r="90" spans="1:7" ht="27.6" x14ac:dyDescent="0.3">
      <c r="A90" s="104"/>
      <c r="B90" s="105"/>
      <c r="C90" s="105"/>
      <c r="D90" s="105"/>
      <c r="E90" s="105"/>
      <c r="F90" s="72" t="s">
        <v>136</v>
      </c>
      <c r="G90" s="74"/>
    </row>
    <row r="91" spans="1:7" ht="27.6" x14ac:dyDescent="0.3">
      <c r="A91" s="104"/>
      <c r="B91" s="105"/>
      <c r="C91" s="105"/>
      <c r="D91" s="105"/>
      <c r="E91" s="105"/>
      <c r="F91" s="72" t="s">
        <v>137</v>
      </c>
      <c r="G91" s="74"/>
    </row>
    <row r="92" spans="1:7" ht="15" thickBot="1" x14ac:dyDescent="0.35">
      <c r="A92" s="106"/>
      <c r="B92" s="107"/>
      <c r="C92" s="107"/>
      <c r="D92" s="107"/>
      <c r="E92" s="107"/>
      <c r="F92" s="72" t="s">
        <v>138</v>
      </c>
      <c r="G92" s="74"/>
    </row>
  </sheetData>
  <protectedRanges>
    <protectedRange sqref="C82:D82 C83:E86 G82:G92" name="Område1_1_1"/>
    <protectedRange sqref="A87" name="Område1_1_1_1"/>
  </protectedRanges>
  <mergeCells count="30">
    <mergeCell ref="A87:E92"/>
    <mergeCell ref="A1:G1"/>
    <mergeCell ref="A84:B84"/>
    <mergeCell ref="C84:E84"/>
    <mergeCell ref="A85:B85"/>
    <mergeCell ref="C85:E85"/>
    <mergeCell ref="A86:B86"/>
    <mergeCell ref="C86:E86"/>
    <mergeCell ref="A81:E81"/>
    <mergeCell ref="F81:G81"/>
    <mergeCell ref="A82:B82"/>
    <mergeCell ref="C82:E82"/>
    <mergeCell ref="A83:B83"/>
    <mergeCell ref="C83:E83"/>
    <mergeCell ref="A47:F47"/>
    <mergeCell ref="A58:F58"/>
    <mergeCell ref="A69:F69"/>
    <mergeCell ref="A80:F80"/>
    <mergeCell ref="A2:G2"/>
    <mergeCell ref="A3:E3"/>
    <mergeCell ref="F3:G3"/>
    <mergeCell ref="A13:F13"/>
    <mergeCell ref="A25:F25"/>
    <mergeCell ref="A36:F36"/>
    <mergeCell ref="A15:G15"/>
    <mergeCell ref="A27:G27"/>
    <mergeCell ref="A38:G38"/>
    <mergeCell ref="A49:G49"/>
    <mergeCell ref="A60:G60"/>
    <mergeCell ref="A71:G71"/>
  </mergeCells>
  <pageMargins left="0.7" right="0.7" top="0.75" bottom="0.75" header="0.3" footer="0.3"/>
  <pageSetup scale="6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1FCC2A-572A-4012-9401-1CFE5B683F05}">
  <dimension ref="A1:G64"/>
  <sheetViews>
    <sheetView view="pageBreakPreview" zoomScale="130" zoomScaleNormal="100" zoomScaleSheetLayoutView="130" workbookViewId="0">
      <selection activeCell="E5" sqref="E5"/>
    </sheetView>
  </sheetViews>
  <sheetFormatPr defaultRowHeight="14.4" x14ac:dyDescent="0.3"/>
  <cols>
    <col min="1" max="1" width="4" bestFit="1" customWidth="1"/>
    <col min="2" max="2" width="33.88671875" customWidth="1"/>
    <col min="3" max="3" width="30.33203125" customWidth="1"/>
    <col min="4" max="4" width="8.109375" customWidth="1"/>
    <col min="5" max="5" width="14.6640625" customWidth="1"/>
    <col min="6" max="6" width="21.6640625" customWidth="1"/>
    <col min="7" max="7" width="14.21875" customWidth="1"/>
  </cols>
  <sheetData>
    <row r="1" spans="1:7" ht="44.4" customHeight="1" thickBot="1" x14ac:dyDescent="0.4">
      <c r="A1" s="114" t="s">
        <v>171</v>
      </c>
      <c r="B1" s="115"/>
      <c r="C1" s="115"/>
      <c r="D1" s="115"/>
      <c r="E1" s="115"/>
      <c r="F1" s="115"/>
      <c r="G1" s="115"/>
    </row>
    <row r="2" spans="1:7" ht="88.2" customHeight="1" x14ac:dyDescent="0.3">
      <c r="A2" s="109" t="s">
        <v>164</v>
      </c>
      <c r="B2" s="110"/>
      <c r="C2" s="110"/>
      <c r="D2" s="110"/>
      <c r="E2" s="110"/>
      <c r="F2" s="110"/>
      <c r="G2" s="111"/>
    </row>
    <row r="3" spans="1:7" ht="18" x14ac:dyDescent="0.3">
      <c r="A3" s="95" t="s">
        <v>50</v>
      </c>
      <c r="B3" s="95"/>
      <c r="C3" s="95"/>
      <c r="D3" s="95"/>
      <c r="E3" s="95"/>
      <c r="F3" s="96" t="s">
        <v>51</v>
      </c>
      <c r="G3" s="96"/>
    </row>
    <row r="4" spans="1:7" ht="31.2" x14ac:dyDescent="0.3">
      <c r="A4" s="52" t="s">
        <v>52</v>
      </c>
      <c r="B4" s="50" t="s">
        <v>57</v>
      </c>
      <c r="C4" s="49" t="s">
        <v>53</v>
      </c>
      <c r="D4" s="51" t="s">
        <v>1</v>
      </c>
      <c r="E4" s="45" t="s">
        <v>49</v>
      </c>
      <c r="F4" s="45" t="s">
        <v>55</v>
      </c>
      <c r="G4" s="45" t="s">
        <v>56</v>
      </c>
    </row>
    <row r="5" spans="1:7" ht="201.6" x14ac:dyDescent="0.3">
      <c r="A5" s="64">
        <v>1</v>
      </c>
      <c r="B5" s="48" t="s">
        <v>105</v>
      </c>
      <c r="C5" s="56" t="s">
        <v>73</v>
      </c>
      <c r="D5" s="54" t="s">
        <v>70</v>
      </c>
      <c r="E5" s="55">
        <v>140</v>
      </c>
      <c r="F5" s="63"/>
      <c r="G5" s="63">
        <f>F5*E5</f>
        <v>0</v>
      </c>
    </row>
    <row r="6" spans="1:7" ht="57.6" x14ac:dyDescent="0.3">
      <c r="A6" s="64">
        <v>2</v>
      </c>
      <c r="B6" s="48" t="s">
        <v>106</v>
      </c>
      <c r="C6" s="57" t="s">
        <v>74</v>
      </c>
      <c r="D6" s="54" t="s">
        <v>70</v>
      </c>
      <c r="E6" s="55">
        <v>200</v>
      </c>
      <c r="F6" s="63"/>
      <c r="G6" s="63">
        <f t="shared" ref="G6:G15" si="0">F6*E6</f>
        <v>0</v>
      </c>
    </row>
    <row r="7" spans="1:7" ht="86.4" x14ac:dyDescent="0.3">
      <c r="A7" s="64">
        <v>3</v>
      </c>
      <c r="B7" s="48" t="s">
        <v>107</v>
      </c>
      <c r="C7" s="56" t="s">
        <v>75</v>
      </c>
      <c r="D7" s="54" t="s">
        <v>70</v>
      </c>
      <c r="E7" s="55">
        <v>150</v>
      </c>
      <c r="F7" s="63"/>
      <c r="G7" s="63">
        <f t="shared" si="0"/>
        <v>0</v>
      </c>
    </row>
    <row r="8" spans="1:7" ht="100.8" x14ac:dyDescent="0.3">
      <c r="A8" s="64">
        <v>4</v>
      </c>
      <c r="B8" s="48" t="s">
        <v>108</v>
      </c>
      <c r="C8" s="56" t="s">
        <v>76</v>
      </c>
      <c r="D8" s="54" t="s">
        <v>70</v>
      </c>
      <c r="E8" s="55">
        <v>150</v>
      </c>
      <c r="F8" s="63"/>
      <c r="G8" s="63">
        <f t="shared" si="0"/>
        <v>0</v>
      </c>
    </row>
    <row r="9" spans="1:7" ht="72" x14ac:dyDescent="0.3">
      <c r="A9" s="64">
        <v>5</v>
      </c>
      <c r="B9" s="48" t="s">
        <v>94</v>
      </c>
      <c r="C9" s="56" t="s">
        <v>77</v>
      </c>
      <c r="D9" s="54" t="s">
        <v>3</v>
      </c>
      <c r="E9" s="55">
        <v>1200</v>
      </c>
      <c r="F9" s="63"/>
      <c r="G9" s="63">
        <f t="shared" si="0"/>
        <v>0</v>
      </c>
    </row>
    <row r="10" spans="1:7" ht="72" x14ac:dyDescent="0.3">
      <c r="A10" s="64">
        <v>6</v>
      </c>
      <c r="B10" s="48" t="s">
        <v>88</v>
      </c>
      <c r="C10" s="56" t="s">
        <v>78</v>
      </c>
      <c r="D10" s="54" t="s">
        <v>70</v>
      </c>
      <c r="E10" s="55">
        <v>30</v>
      </c>
      <c r="F10" s="63"/>
      <c r="G10" s="63">
        <f t="shared" si="0"/>
        <v>0</v>
      </c>
    </row>
    <row r="11" spans="1:7" ht="57.6" x14ac:dyDescent="0.3">
      <c r="A11" s="64">
        <v>7</v>
      </c>
      <c r="B11" s="48" t="s">
        <v>109</v>
      </c>
      <c r="C11" s="56" t="s">
        <v>79</v>
      </c>
      <c r="D11" s="54" t="s">
        <v>71</v>
      </c>
      <c r="E11" s="55">
        <v>5</v>
      </c>
      <c r="F11" s="63"/>
      <c r="G11" s="63">
        <f t="shared" si="0"/>
        <v>0</v>
      </c>
    </row>
    <row r="12" spans="1:7" ht="57.6" x14ac:dyDescent="0.3">
      <c r="A12" s="64">
        <v>8</v>
      </c>
      <c r="B12" s="48" t="s">
        <v>90</v>
      </c>
      <c r="C12" s="56" t="s">
        <v>80</v>
      </c>
      <c r="D12" s="54" t="s">
        <v>3</v>
      </c>
      <c r="E12" s="55">
        <v>5</v>
      </c>
      <c r="F12" s="63"/>
      <c r="G12" s="63"/>
    </row>
    <row r="13" spans="1:7" ht="43.2" x14ac:dyDescent="0.3">
      <c r="A13" s="64">
        <v>9</v>
      </c>
      <c r="B13" s="48" t="s">
        <v>110</v>
      </c>
      <c r="C13" s="58" t="s">
        <v>81</v>
      </c>
      <c r="D13" s="54" t="s">
        <v>72</v>
      </c>
      <c r="E13" s="55">
        <v>10</v>
      </c>
      <c r="F13" s="63"/>
      <c r="G13" s="63"/>
    </row>
    <row r="14" spans="1:7" ht="86.4" x14ac:dyDescent="0.3">
      <c r="A14" s="64">
        <v>10</v>
      </c>
      <c r="B14" s="48" t="s">
        <v>91</v>
      </c>
      <c r="C14" s="59" t="s">
        <v>82</v>
      </c>
      <c r="D14" s="54" t="s">
        <v>72</v>
      </c>
      <c r="E14" s="55">
        <v>8760</v>
      </c>
      <c r="F14" s="63"/>
      <c r="G14" s="63"/>
    </row>
    <row r="15" spans="1:7" ht="43.2" x14ac:dyDescent="0.3">
      <c r="A15" s="64">
        <v>11</v>
      </c>
      <c r="B15" s="48" t="s">
        <v>92</v>
      </c>
      <c r="C15" s="59" t="s">
        <v>83</v>
      </c>
      <c r="D15" s="54" t="s">
        <v>72</v>
      </c>
      <c r="E15" s="55">
        <v>50</v>
      </c>
      <c r="F15" s="63"/>
      <c r="G15" s="63">
        <f t="shared" si="0"/>
        <v>0</v>
      </c>
    </row>
    <row r="16" spans="1:7" x14ac:dyDescent="0.3">
      <c r="A16" s="116" t="s">
        <v>100</v>
      </c>
      <c r="B16" s="116"/>
      <c r="C16" s="116"/>
      <c r="D16" s="116"/>
      <c r="E16" s="116"/>
      <c r="F16" s="116"/>
      <c r="G16" s="63">
        <f>SUM(G5:G15)</f>
        <v>0</v>
      </c>
    </row>
    <row r="18" spans="1:7" x14ac:dyDescent="0.3">
      <c r="A18" s="78" t="s">
        <v>165</v>
      </c>
      <c r="B18" s="78"/>
      <c r="C18" s="78"/>
      <c r="D18" s="78"/>
      <c r="E18" s="78"/>
      <c r="F18" s="78"/>
      <c r="G18" s="78"/>
    </row>
    <row r="19" spans="1:7" ht="31.2" x14ac:dyDescent="0.3">
      <c r="A19" s="52" t="s">
        <v>52</v>
      </c>
      <c r="B19" s="50" t="s">
        <v>57</v>
      </c>
      <c r="C19" s="49" t="s">
        <v>53</v>
      </c>
      <c r="D19" s="51" t="s">
        <v>1</v>
      </c>
      <c r="E19" s="45" t="s">
        <v>49</v>
      </c>
      <c r="F19" s="45" t="s">
        <v>55</v>
      </c>
      <c r="G19" s="45" t="s">
        <v>56</v>
      </c>
    </row>
    <row r="20" spans="1:7" ht="201.6" x14ac:dyDescent="0.3">
      <c r="A20" s="64">
        <v>1</v>
      </c>
      <c r="B20" s="48" t="s">
        <v>105</v>
      </c>
      <c r="C20" s="56" t="s">
        <v>73</v>
      </c>
      <c r="D20" s="54" t="s">
        <v>70</v>
      </c>
      <c r="E20" s="55">
        <v>200</v>
      </c>
      <c r="F20" s="63"/>
      <c r="G20" s="63">
        <f>F20*E20</f>
        <v>0</v>
      </c>
    </row>
    <row r="21" spans="1:7" ht="57.6" x14ac:dyDescent="0.3">
      <c r="A21" s="64">
        <v>2</v>
      </c>
      <c r="B21" s="48" t="s">
        <v>106</v>
      </c>
      <c r="C21" s="57" t="s">
        <v>74</v>
      </c>
      <c r="D21" s="54" t="s">
        <v>70</v>
      </c>
      <c r="E21" s="55">
        <v>200</v>
      </c>
      <c r="F21" s="63"/>
      <c r="G21" s="63">
        <f t="shared" ref="G21:G26" si="1">F21*E21</f>
        <v>0</v>
      </c>
    </row>
    <row r="22" spans="1:7" ht="86.4" x14ac:dyDescent="0.3">
      <c r="A22" s="64">
        <v>3</v>
      </c>
      <c r="B22" s="48" t="s">
        <v>107</v>
      </c>
      <c r="C22" s="56" t="s">
        <v>75</v>
      </c>
      <c r="D22" s="54" t="s">
        <v>70</v>
      </c>
      <c r="E22" s="55">
        <v>150</v>
      </c>
      <c r="F22" s="63"/>
      <c r="G22" s="63">
        <f t="shared" si="1"/>
        <v>0</v>
      </c>
    </row>
    <row r="23" spans="1:7" ht="100.8" x14ac:dyDescent="0.3">
      <c r="A23" s="64">
        <v>4</v>
      </c>
      <c r="B23" s="48" t="s">
        <v>108</v>
      </c>
      <c r="C23" s="56" t="s">
        <v>76</v>
      </c>
      <c r="D23" s="54" t="s">
        <v>70</v>
      </c>
      <c r="E23" s="55">
        <v>150</v>
      </c>
      <c r="F23" s="63"/>
      <c r="G23" s="63">
        <f t="shared" si="1"/>
        <v>0</v>
      </c>
    </row>
    <row r="24" spans="1:7" ht="72" x14ac:dyDescent="0.3">
      <c r="A24" s="64">
        <v>5</v>
      </c>
      <c r="B24" s="48" t="s">
        <v>94</v>
      </c>
      <c r="C24" s="56" t="s">
        <v>77</v>
      </c>
      <c r="D24" s="54" t="s">
        <v>3</v>
      </c>
      <c r="E24" s="55">
        <v>800</v>
      </c>
      <c r="F24" s="63"/>
      <c r="G24" s="63">
        <f t="shared" si="1"/>
        <v>0</v>
      </c>
    </row>
    <row r="25" spans="1:7" ht="72" x14ac:dyDescent="0.3">
      <c r="A25" s="64">
        <v>6</v>
      </c>
      <c r="B25" s="48" t="s">
        <v>88</v>
      </c>
      <c r="C25" s="56" t="s">
        <v>78</v>
      </c>
      <c r="D25" s="54" t="s">
        <v>70</v>
      </c>
      <c r="E25" s="55">
        <v>30</v>
      </c>
      <c r="F25" s="63"/>
      <c r="G25" s="63">
        <f t="shared" si="1"/>
        <v>0</v>
      </c>
    </row>
    <row r="26" spans="1:7" ht="57.6" x14ac:dyDescent="0.3">
      <c r="A26" s="64">
        <v>7</v>
      </c>
      <c r="B26" s="48" t="s">
        <v>109</v>
      </c>
      <c r="C26" s="56" t="s">
        <v>79</v>
      </c>
      <c r="D26" s="54" t="s">
        <v>71</v>
      </c>
      <c r="E26" s="55">
        <v>5</v>
      </c>
      <c r="F26" s="63"/>
      <c r="G26" s="63">
        <f t="shared" si="1"/>
        <v>0</v>
      </c>
    </row>
    <row r="27" spans="1:7" ht="57.6" x14ac:dyDescent="0.3">
      <c r="A27" s="64">
        <v>8</v>
      </c>
      <c r="B27" s="48" t="s">
        <v>90</v>
      </c>
      <c r="C27" s="56" t="s">
        <v>80</v>
      </c>
      <c r="D27" s="54" t="s">
        <v>3</v>
      </c>
      <c r="E27" s="55">
        <v>5</v>
      </c>
      <c r="F27" s="63"/>
      <c r="G27" s="63"/>
    </row>
    <row r="28" spans="1:7" ht="43.2" x14ac:dyDescent="0.3">
      <c r="A28" s="64">
        <v>9</v>
      </c>
      <c r="B28" s="48" t="s">
        <v>110</v>
      </c>
      <c r="C28" s="58" t="s">
        <v>81</v>
      </c>
      <c r="D28" s="54" t="s">
        <v>72</v>
      </c>
      <c r="E28" s="55">
        <v>10</v>
      </c>
      <c r="F28" s="63"/>
      <c r="G28" s="63"/>
    </row>
    <row r="29" spans="1:7" ht="86.4" x14ac:dyDescent="0.3">
      <c r="A29" s="64">
        <v>10</v>
      </c>
      <c r="B29" s="48" t="s">
        <v>91</v>
      </c>
      <c r="C29" s="59" t="s">
        <v>82</v>
      </c>
      <c r="D29" s="54" t="s">
        <v>72</v>
      </c>
      <c r="E29" s="55">
        <v>11000</v>
      </c>
      <c r="F29" s="63"/>
      <c r="G29" s="63"/>
    </row>
    <row r="30" spans="1:7" ht="43.2" x14ac:dyDescent="0.3">
      <c r="A30" s="64">
        <v>11</v>
      </c>
      <c r="B30" s="48" t="s">
        <v>92</v>
      </c>
      <c r="C30" s="59" t="s">
        <v>83</v>
      </c>
      <c r="D30" s="54" t="s">
        <v>72</v>
      </c>
      <c r="E30" s="55">
        <v>50</v>
      </c>
      <c r="F30" s="63"/>
      <c r="G30" s="63">
        <f t="shared" ref="G30" si="2">F30*E30</f>
        <v>0</v>
      </c>
    </row>
    <row r="31" spans="1:7" x14ac:dyDescent="0.3">
      <c r="A31" s="116" t="s">
        <v>100</v>
      </c>
      <c r="B31" s="116"/>
      <c r="C31" s="116"/>
      <c r="D31" s="116"/>
      <c r="E31" s="116"/>
      <c r="F31" s="116"/>
      <c r="G31" s="63">
        <f>SUM(G20:G30)</f>
        <v>0</v>
      </c>
    </row>
    <row r="32" spans="1:7" x14ac:dyDescent="0.3">
      <c r="A32" s="108" t="s">
        <v>166</v>
      </c>
      <c r="B32" s="108"/>
      <c r="C32" s="108"/>
      <c r="D32" s="108"/>
      <c r="E32" s="108"/>
      <c r="F32" s="108"/>
      <c r="G32" s="108"/>
    </row>
    <row r="33" spans="1:7" ht="31.2" x14ac:dyDescent="0.3">
      <c r="A33" s="52" t="s">
        <v>52</v>
      </c>
      <c r="B33" s="50" t="s">
        <v>57</v>
      </c>
      <c r="C33" s="49" t="s">
        <v>53</v>
      </c>
      <c r="D33" s="51" t="s">
        <v>1</v>
      </c>
      <c r="E33" s="45" t="s">
        <v>49</v>
      </c>
      <c r="F33" s="45" t="s">
        <v>55</v>
      </c>
      <c r="G33" s="45" t="s">
        <v>56</v>
      </c>
    </row>
    <row r="34" spans="1:7" ht="72" x14ac:dyDescent="0.3">
      <c r="A34" s="64">
        <v>11</v>
      </c>
      <c r="B34" s="48" t="s">
        <v>94</v>
      </c>
      <c r="C34" s="56" t="s">
        <v>77</v>
      </c>
      <c r="D34" s="62" t="s">
        <v>3</v>
      </c>
      <c r="E34" s="61">
        <v>800</v>
      </c>
      <c r="F34" s="63"/>
      <c r="G34" s="63">
        <f t="shared" ref="G34:G36" si="3">F34*E34</f>
        <v>0</v>
      </c>
    </row>
    <row r="35" spans="1:7" ht="57.6" x14ac:dyDescent="0.3">
      <c r="A35" s="64">
        <v>2</v>
      </c>
      <c r="B35" s="48" t="s">
        <v>111</v>
      </c>
      <c r="C35" s="56" t="s">
        <v>78</v>
      </c>
      <c r="D35" s="62" t="s">
        <v>70</v>
      </c>
      <c r="E35" s="61">
        <v>50</v>
      </c>
      <c r="F35" s="63"/>
      <c r="G35" s="63">
        <f t="shared" si="3"/>
        <v>0</v>
      </c>
    </row>
    <row r="36" spans="1:7" ht="57.6" x14ac:dyDescent="0.3">
      <c r="A36" s="64">
        <v>3</v>
      </c>
      <c r="B36" s="48" t="s">
        <v>89</v>
      </c>
      <c r="C36" s="56" t="s">
        <v>79</v>
      </c>
      <c r="D36" s="62" t="s">
        <v>71</v>
      </c>
      <c r="E36" s="61">
        <v>5</v>
      </c>
      <c r="F36" s="63"/>
      <c r="G36" s="63">
        <f t="shared" si="3"/>
        <v>0</v>
      </c>
    </row>
    <row r="37" spans="1:7" ht="57.6" x14ac:dyDescent="0.3">
      <c r="A37" s="64">
        <v>4</v>
      </c>
      <c r="B37" s="48" t="s">
        <v>90</v>
      </c>
      <c r="C37" s="56" t="s">
        <v>80</v>
      </c>
      <c r="D37" s="62" t="s">
        <v>3</v>
      </c>
      <c r="E37" s="61">
        <v>5</v>
      </c>
      <c r="F37" s="63"/>
      <c r="G37" s="63"/>
    </row>
    <row r="38" spans="1:7" ht="86.4" x14ac:dyDescent="0.3">
      <c r="A38" s="64">
        <v>5</v>
      </c>
      <c r="B38" s="48" t="s">
        <v>112</v>
      </c>
      <c r="C38" s="58" t="s">
        <v>81</v>
      </c>
      <c r="D38" s="62" t="s">
        <v>72</v>
      </c>
      <c r="E38" s="61">
        <v>2600</v>
      </c>
      <c r="F38" s="63"/>
      <c r="G38" s="63"/>
    </row>
    <row r="39" spans="1:7" ht="57.6" x14ac:dyDescent="0.3">
      <c r="A39" s="64">
        <v>6</v>
      </c>
      <c r="B39" s="48" t="s">
        <v>92</v>
      </c>
      <c r="C39" s="59" t="s">
        <v>82</v>
      </c>
      <c r="D39" s="62" t="s">
        <v>72</v>
      </c>
      <c r="E39" s="61">
        <v>35</v>
      </c>
      <c r="F39" s="63"/>
      <c r="G39" s="63"/>
    </row>
    <row r="40" spans="1:7" ht="43.2" x14ac:dyDescent="0.3">
      <c r="A40" s="64">
        <v>7</v>
      </c>
      <c r="B40" s="48" t="s">
        <v>93</v>
      </c>
      <c r="C40" s="59" t="s">
        <v>83</v>
      </c>
      <c r="D40" s="62" t="s">
        <v>72</v>
      </c>
      <c r="E40" s="61">
        <v>4800</v>
      </c>
      <c r="F40" s="63"/>
      <c r="G40" s="63">
        <f t="shared" ref="G40" si="4">F40*E40</f>
        <v>0</v>
      </c>
    </row>
    <row r="41" spans="1:7" x14ac:dyDescent="0.3">
      <c r="A41" s="116" t="s">
        <v>100</v>
      </c>
      <c r="B41" s="116"/>
      <c r="C41" s="116"/>
      <c r="D41" s="116"/>
      <c r="E41" s="116"/>
      <c r="F41" s="116"/>
      <c r="G41" s="63">
        <f>SUM(G34:G40)</f>
        <v>0</v>
      </c>
    </row>
    <row r="43" spans="1:7" x14ac:dyDescent="0.3">
      <c r="A43" s="70" t="s">
        <v>167</v>
      </c>
      <c r="B43" s="70"/>
      <c r="C43" s="70"/>
      <c r="D43" s="70"/>
      <c r="E43" s="70"/>
      <c r="F43" s="70"/>
      <c r="G43" s="70"/>
    </row>
    <row r="44" spans="1:7" ht="31.2" x14ac:dyDescent="0.3">
      <c r="A44" s="52" t="s">
        <v>52</v>
      </c>
      <c r="B44" s="50" t="s">
        <v>57</v>
      </c>
      <c r="C44" s="49" t="s">
        <v>53</v>
      </c>
      <c r="D44" s="51" t="s">
        <v>1</v>
      </c>
      <c r="E44" s="45" t="s">
        <v>49</v>
      </c>
      <c r="F44" s="45" t="s">
        <v>55</v>
      </c>
      <c r="G44" s="45" t="s">
        <v>56</v>
      </c>
    </row>
    <row r="45" spans="1:7" ht="72" x14ac:dyDescent="0.3">
      <c r="A45" s="64">
        <v>11</v>
      </c>
      <c r="B45" s="48" t="s">
        <v>94</v>
      </c>
      <c r="C45" s="56" t="s">
        <v>77</v>
      </c>
      <c r="D45" s="62" t="s">
        <v>3</v>
      </c>
      <c r="E45" s="61">
        <v>840</v>
      </c>
      <c r="F45" s="63"/>
      <c r="G45" s="63">
        <f t="shared" ref="G45:G47" si="5">F45*E45</f>
        <v>0</v>
      </c>
    </row>
    <row r="46" spans="1:7" ht="57.6" x14ac:dyDescent="0.3">
      <c r="A46" s="64">
        <v>2</v>
      </c>
      <c r="B46" s="48" t="s">
        <v>111</v>
      </c>
      <c r="C46" s="56" t="s">
        <v>78</v>
      </c>
      <c r="D46" s="62" t="s">
        <v>70</v>
      </c>
      <c r="E46" s="61">
        <v>55</v>
      </c>
      <c r="F46" s="63"/>
      <c r="G46" s="63">
        <f t="shared" si="5"/>
        <v>0</v>
      </c>
    </row>
    <row r="47" spans="1:7" ht="57.6" x14ac:dyDescent="0.3">
      <c r="A47" s="64">
        <v>3</v>
      </c>
      <c r="B47" s="48" t="s">
        <v>89</v>
      </c>
      <c r="C47" s="56" t="s">
        <v>79</v>
      </c>
      <c r="D47" s="62" t="s">
        <v>71</v>
      </c>
      <c r="E47" s="61">
        <v>5</v>
      </c>
      <c r="F47" s="63"/>
      <c r="G47" s="63">
        <f t="shared" si="5"/>
        <v>0</v>
      </c>
    </row>
    <row r="48" spans="1:7" ht="57.6" x14ac:dyDescent="0.3">
      <c r="A48" s="64">
        <v>4</v>
      </c>
      <c r="B48" s="48" t="s">
        <v>90</v>
      </c>
      <c r="C48" s="56" t="s">
        <v>80</v>
      </c>
      <c r="D48" s="62" t="s">
        <v>97</v>
      </c>
      <c r="E48" s="61">
        <v>5</v>
      </c>
      <c r="F48" s="63"/>
      <c r="G48" s="63"/>
    </row>
    <row r="49" spans="1:7" ht="86.4" x14ac:dyDescent="0.3">
      <c r="A49" s="64">
        <v>5</v>
      </c>
      <c r="B49" s="48" t="s">
        <v>112</v>
      </c>
      <c r="C49" s="58" t="s">
        <v>81</v>
      </c>
      <c r="D49" s="62" t="s">
        <v>72</v>
      </c>
      <c r="E49" s="61">
        <v>2650</v>
      </c>
      <c r="F49" s="63"/>
      <c r="G49" s="63"/>
    </row>
    <row r="50" spans="1:7" ht="57.6" x14ac:dyDescent="0.3">
      <c r="A50" s="64">
        <v>6</v>
      </c>
      <c r="B50" s="48" t="s">
        <v>92</v>
      </c>
      <c r="C50" s="59" t="s">
        <v>82</v>
      </c>
      <c r="D50" s="62" t="s">
        <v>72</v>
      </c>
      <c r="E50" s="61">
        <v>35</v>
      </c>
      <c r="F50" s="63"/>
      <c r="G50" s="63"/>
    </row>
    <row r="51" spans="1:7" ht="43.2" x14ac:dyDescent="0.3">
      <c r="A51" s="64">
        <v>7</v>
      </c>
      <c r="B51" s="48" t="s">
        <v>93</v>
      </c>
      <c r="C51" s="59" t="s">
        <v>83</v>
      </c>
      <c r="D51" s="62" t="s">
        <v>72</v>
      </c>
      <c r="E51" s="61">
        <v>2600</v>
      </c>
      <c r="F51" s="63"/>
      <c r="G51" s="63">
        <f t="shared" ref="G51" si="6">F51*E51</f>
        <v>0</v>
      </c>
    </row>
    <row r="52" spans="1:7" x14ac:dyDescent="0.3">
      <c r="A52" s="116" t="s">
        <v>100</v>
      </c>
      <c r="B52" s="116"/>
      <c r="C52" s="116"/>
      <c r="D52" s="116"/>
      <c r="E52" s="116"/>
      <c r="F52" s="116"/>
      <c r="G52" s="63">
        <f>SUM(G45:G51)</f>
        <v>0</v>
      </c>
    </row>
    <row r="53" spans="1:7" ht="18.600000000000001" thickBot="1" x14ac:dyDescent="0.35">
      <c r="A53" s="83" t="s">
        <v>113</v>
      </c>
      <c r="B53" s="84"/>
      <c r="C53" s="84"/>
      <c r="D53" s="84"/>
      <c r="E53" s="85"/>
      <c r="F53" s="86" t="s">
        <v>114</v>
      </c>
      <c r="G53" s="87"/>
    </row>
    <row r="54" spans="1:7" ht="41.4" x14ac:dyDescent="0.3">
      <c r="A54" s="88" t="s">
        <v>115</v>
      </c>
      <c r="B54" s="89"/>
      <c r="C54" s="90" t="s">
        <v>116</v>
      </c>
      <c r="D54" s="91"/>
      <c r="E54" s="91"/>
      <c r="F54" s="72" t="s">
        <v>117</v>
      </c>
      <c r="G54" s="73"/>
    </row>
    <row r="55" spans="1:7" ht="27.6" x14ac:dyDescent="0.3">
      <c r="A55" s="98" t="s">
        <v>118</v>
      </c>
      <c r="B55" s="99"/>
      <c r="C55" s="100" t="s">
        <v>119</v>
      </c>
      <c r="D55" s="101"/>
      <c r="E55" s="101" t="s">
        <v>120</v>
      </c>
      <c r="F55" s="72" t="s">
        <v>121</v>
      </c>
      <c r="G55" s="73"/>
    </row>
    <row r="56" spans="1:7" ht="41.4" x14ac:dyDescent="0.3">
      <c r="A56" s="98" t="s">
        <v>122</v>
      </c>
      <c r="B56" s="99"/>
      <c r="C56" s="100" t="s">
        <v>123</v>
      </c>
      <c r="D56" s="101"/>
      <c r="E56" s="101"/>
      <c r="F56" s="72" t="s">
        <v>124</v>
      </c>
      <c r="G56" s="73"/>
    </row>
    <row r="57" spans="1:7" ht="41.4" x14ac:dyDescent="0.3">
      <c r="A57" s="98" t="s">
        <v>125</v>
      </c>
      <c r="B57" s="99"/>
      <c r="C57" s="100" t="s">
        <v>126</v>
      </c>
      <c r="D57" s="101"/>
      <c r="E57" s="101">
        <v>30</v>
      </c>
      <c r="F57" s="72" t="s">
        <v>127</v>
      </c>
      <c r="G57" s="73"/>
    </row>
    <row r="58" spans="1:7" ht="27.6" x14ac:dyDescent="0.3">
      <c r="A58" s="98" t="s">
        <v>128</v>
      </c>
      <c r="B58" s="99"/>
      <c r="C58" s="100" t="s">
        <v>129</v>
      </c>
      <c r="D58" s="101"/>
      <c r="E58" s="101" t="s">
        <v>130</v>
      </c>
      <c r="F58" s="72" t="s">
        <v>131</v>
      </c>
      <c r="G58" s="73"/>
    </row>
    <row r="59" spans="1:7" ht="27.6" x14ac:dyDescent="0.3">
      <c r="A59" s="102" t="s">
        <v>132</v>
      </c>
      <c r="B59" s="103"/>
      <c r="C59" s="103"/>
      <c r="D59" s="103"/>
      <c r="E59" s="103"/>
      <c r="F59" s="72" t="s">
        <v>133</v>
      </c>
      <c r="G59" s="74"/>
    </row>
    <row r="60" spans="1:7" ht="55.2" x14ac:dyDescent="0.3">
      <c r="A60" s="104"/>
      <c r="B60" s="105"/>
      <c r="C60" s="105"/>
      <c r="D60" s="105"/>
      <c r="E60" s="105"/>
      <c r="F60" s="72" t="s">
        <v>134</v>
      </c>
      <c r="G60" s="74"/>
    </row>
    <row r="61" spans="1:7" ht="27.6" x14ac:dyDescent="0.3">
      <c r="A61" s="104"/>
      <c r="B61" s="105"/>
      <c r="C61" s="105"/>
      <c r="D61" s="105"/>
      <c r="E61" s="105"/>
      <c r="F61" s="72" t="s">
        <v>135</v>
      </c>
      <c r="G61" s="74"/>
    </row>
    <row r="62" spans="1:7" ht="27.6" x14ac:dyDescent="0.3">
      <c r="A62" s="104"/>
      <c r="B62" s="105"/>
      <c r="C62" s="105"/>
      <c r="D62" s="105"/>
      <c r="E62" s="105"/>
      <c r="F62" s="72" t="s">
        <v>136</v>
      </c>
      <c r="G62" s="74"/>
    </row>
    <row r="63" spans="1:7" ht="27.6" x14ac:dyDescent="0.3">
      <c r="A63" s="104"/>
      <c r="B63" s="105"/>
      <c r="C63" s="105"/>
      <c r="D63" s="105"/>
      <c r="E63" s="105"/>
      <c r="F63" s="72" t="s">
        <v>137</v>
      </c>
      <c r="G63" s="74"/>
    </row>
    <row r="64" spans="1:7" ht="15" thickBot="1" x14ac:dyDescent="0.35">
      <c r="A64" s="106"/>
      <c r="B64" s="107"/>
      <c r="C64" s="107"/>
      <c r="D64" s="107"/>
      <c r="E64" s="107"/>
      <c r="F64" s="72" t="s">
        <v>138</v>
      </c>
      <c r="G64" s="74"/>
    </row>
  </sheetData>
  <protectedRanges>
    <protectedRange sqref="C54:D54 C55:E58 G54:G64" name="Område1_1_1"/>
    <protectedRange sqref="A59" name="Område1_1_1_1"/>
  </protectedRanges>
  <mergeCells count="23">
    <mergeCell ref="A59:E64"/>
    <mergeCell ref="A1:G1"/>
    <mergeCell ref="A56:B56"/>
    <mergeCell ref="C56:E56"/>
    <mergeCell ref="A57:B57"/>
    <mergeCell ref="C57:E57"/>
    <mergeCell ref="A58:B58"/>
    <mergeCell ref="C58:E58"/>
    <mergeCell ref="A53:E53"/>
    <mergeCell ref="F53:G53"/>
    <mergeCell ref="A54:B54"/>
    <mergeCell ref="C54:E54"/>
    <mergeCell ref="A55:B55"/>
    <mergeCell ref="C55:E55"/>
    <mergeCell ref="A31:F31"/>
    <mergeCell ref="A41:F41"/>
    <mergeCell ref="A52:F52"/>
    <mergeCell ref="A2:G2"/>
    <mergeCell ref="A3:E3"/>
    <mergeCell ref="F3:G3"/>
    <mergeCell ref="A16:F16"/>
    <mergeCell ref="A18:G18"/>
    <mergeCell ref="A32:G32"/>
  </mergeCells>
  <pageMargins left="0.7" right="0.7" top="0.75" bottom="0.75" header="0.3" footer="0.3"/>
  <pageSetup scale="7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30"/>
  <sheetViews>
    <sheetView zoomScale="85" zoomScaleNormal="85" workbookViewId="0">
      <selection activeCell="E38" sqref="E38"/>
    </sheetView>
  </sheetViews>
  <sheetFormatPr defaultRowHeight="14.4" x14ac:dyDescent="0.3"/>
  <cols>
    <col min="1" max="1" width="5" customWidth="1"/>
    <col min="2" max="2" width="7.33203125" customWidth="1"/>
    <col min="3" max="3" width="5.6640625" customWidth="1"/>
    <col min="4" max="4" width="4.44140625" customWidth="1"/>
    <col min="5" max="5" width="38" customWidth="1"/>
    <col min="6" max="6" width="12.33203125" bestFit="1" customWidth="1"/>
    <col min="7" max="7" width="5.33203125" style="1" customWidth="1"/>
    <col min="8" max="8" width="9.33203125" bestFit="1" customWidth="1"/>
    <col min="9" max="9" width="15.33203125" bestFit="1" customWidth="1"/>
    <col min="10" max="10" width="17.33203125" customWidth="1"/>
    <col min="13" max="14" width="10.5546875" bestFit="1" customWidth="1"/>
  </cols>
  <sheetData>
    <row r="1" spans="1:18" ht="21.6" thickBot="1" x14ac:dyDescent="0.45">
      <c r="A1" s="121" t="s">
        <v>40</v>
      </c>
      <c r="B1" s="121"/>
      <c r="C1" s="121"/>
      <c r="D1" s="121"/>
      <c r="E1" s="121"/>
      <c r="F1" s="121"/>
      <c r="G1" s="121"/>
      <c r="H1" s="121"/>
      <c r="I1" s="121"/>
      <c r="J1" s="121"/>
    </row>
    <row r="2" spans="1:18" x14ac:dyDescent="0.3">
      <c r="A2" s="122" t="s">
        <v>9</v>
      </c>
      <c r="B2" s="122" t="s">
        <v>10</v>
      </c>
      <c r="C2" s="124" t="s">
        <v>11</v>
      </c>
      <c r="D2" s="4" t="s">
        <v>12</v>
      </c>
      <c r="E2" s="122" t="s">
        <v>13</v>
      </c>
      <c r="F2" s="122" t="s">
        <v>0</v>
      </c>
      <c r="G2" s="126" t="s">
        <v>1</v>
      </c>
      <c r="H2" s="5" t="s">
        <v>14</v>
      </c>
      <c r="I2" s="5" t="s">
        <v>15</v>
      </c>
      <c r="J2" s="128" t="s">
        <v>2</v>
      </c>
    </row>
    <row r="3" spans="1:18" ht="27" thickBot="1" x14ac:dyDescent="0.35">
      <c r="A3" s="123"/>
      <c r="B3" s="123"/>
      <c r="C3" s="125"/>
      <c r="D3" s="6" t="s">
        <v>16</v>
      </c>
      <c r="E3" s="123"/>
      <c r="F3" s="123"/>
      <c r="G3" s="127"/>
      <c r="H3" s="7" t="s">
        <v>17</v>
      </c>
      <c r="I3" s="7" t="s">
        <v>17</v>
      </c>
      <c r="J3" s="129"/>
    </row>
    <row r="4" spans="1:18" ht="18" x14ac:dyDescent="0.3">
      <c r="A4" s="8" t="s">
        <v>18</v>
      </c>
      <c r="B4" s="9">
        <v>1</v>
      </c>
      <c r="C4" s="10"/>
      <c r="D4" s="10"/>
      <c r="E4" s="10" t="s">
        <v>22</v>
      </c>
      <c r="F4" s="11">
        <v>7200</v>
      </c>
      <c r="G4" s="12" t="s">
        <v>19</v>
      </c>
      <c r="H4" s="13">
        <f>I4/F4</f>
        <v>1174.5825</v>
      </c>
      <c r="I4" s="13">
        <f>(I5+I6+I7+I8+I9)</f>
        <v>8456994</v>
      </c>
      <c r="J4" s="13"/>
    </row>
    <row r="5" spans="1:18" x14ac:dyDescent="0.3">
      <c r="A5" s="19"/>
      <c r="B5" s="20">
        <v>2.0099999999999998</v>
      </c>
      <c r="C5" s="20">
        <v>1</v>
      </c>
      <c r="D5" s="20"/>
      <c r="E5" s="42" t="s">
        <v>41</v>
      </c>
      <c r="F5" s="21">
        <f>(C5*F4)</f>
        <v>7200</v>
      </c>
      <c r="G5" s="22" t="s">
        <v>23</v>
      </c>
      <c r="H5" s="21">
        <v>910</v>
      </c>
      <c r="I5" s="21">
        <f t="shared" ref="I5:I9" si="0">F5*H5</f>
        <v>6552000</v>
      </c>
      <c r="J5" s="20"/>
    </row>
    <row r="6" spans="1:18" x14ac:dyDescent="0.3">
      <c r="A6" s="19"/>
      <c r="B6" s="20">
        <v>2.02</v>
      </c>
      <c r="C6" s="20">
        <f>0.35*1.11</f>
        <v>0.38850000000000001</v>
      </c>
      <c r="D6" s="20"/>
      <c r="E6" s="20" t="s">
        <v>24</v>
      </c>
      <c r="F6" s="23">
        <f>(C6*F4)</f>
        <v>2797.2000000000003</v>
      </c>
      <c r="G6" s="22" t="s">
        <v>23</v>
      </c>
      <c r="H6" s="21">
        <v>645</v>
      </c>
      <c r="I6" s="21">
        <f t="shared" si="0"/>
        <v>1804194.0000000002</v>
      </c>
      <c r="J6" s="20"/>
    </row>
    <row r="7" spans="1:18" x14ac:dyDescent="0.3">
      <c r="A7" s="19"/>
      <c r="B7" s="20">
        <v>2.0299999999999998</v>
      </c>
      <c r="C7" s="20">
        <v>87.5</v>
      </c>
      <c r="D7" s="20"/>
      <c r="E7" s="20" t="s">
        <v>25</v>
      </c>
      <c r="F7" s="21">
        <f>(C7*F4)/50</f>
        <v>12600</v>
      </c>
      <c r="G7" s="22" t="s">
        <v>42</v>
      </c>
      <c r="H7" s="21">
        <v>8</v>
      </c>
      <c r="I7" s="21">
        <f t="shared" si="0"/>
        <v>100800</v>
      </c>
      <c r="J7" s="20"/>
    </row>
    <row r="8" spans="1:18" x14ac:dyDescent="0.3">
      <c r="A8" s="19"/>
      <c r="B8" s="20">
        <v>2.04</v>
      </c>
      <c r="C8" s="20">
        <v>0.8</v>
      </c>
      <c r="D8" s="20"/>
      <c r="E8" s="20" t="s">
        <v>26</v>
      </c>
      <c r="F8" s="21">
        <f>(F4*C8)</f>
        <v>5760</v>
      </c>
      <c r="G8" s="22" t="s">
        <v>20</v>
      </c>
      <c r="H8" s="21">
        <v>0</v>
      </c>
      <c r="I8" s="21">
        <f t="shared" si="0"/>
        <v>0</v>
      </c>
      <c r="J8" s="20"/>
      <c r="M8" s="14">
        <f>F8/26</f>
        <v>221.53846153846155</v>
      </c>
    </row>
    <row r="9" spans="1:18" x14ac:dyDescent="0.3">
      <c r="A9" s="24"/>
      <c r="B9" s="20">
        <v>2.0499999999999998</v>
      </c>
      <c r="C9" s="20">
        <v>1.5</v>
      </c>
      <c r="D9" s="20"/>
      <c r="E9" s="20" t="s">
        <v>27</v>
      </c>
      <c r="F9" s="21">
        <f>(F4*C9)</f>
        <v>10800</v>
      </c>
      <c r="G9" s="22" t="s">
        <v>20</v>
      </c>
      <c r="H9" s="21">
        <v>0</v>
      </c>
      <c r="I9" s="21">
        <f t="shared" si="0"/>
        <v>0</v>
      </c>
      <c r="J9" s="20"/>
      <c r="Q9">
        <f>600*1.2*1</f>
        <v>720</v>
      </c>
      <c r="R9">
        <f>Q9*10</f>
        <v>7200</v>
      </c>
    </row>
    <row r="10" spans="1:18" ht="15" thickBot="1" x14ac:dyDescent="0.35">
      <c r="A10" s="15" t="s">
        <v>28</v>
      </c>
      <c r="B10" s="16"/>
      <c r="C10" s="25"/>
      <c r="D10" s="25"/>
      <c r="E10" s="26"/>
      <c r="F10" s="27"/>
      <c r="G10" s="28"/>
      <c r="H10" s="27"/>
      <c r="I10" s="27"/>
      <c r="J10" s="29"/>
      <c r="Q10">
        <f>2.2*0.05*600*10</f>
        <v>660.00000000000011</v>
      </c>
    </row>
    <row r="11" spans="1:18" ht="18" x14ac:dyDescent="0.3">
      <c r="A11" s="8" t="s">
        <v>21</v>
      </c>
      <c r="B11" s="9">
        <v>2</v>
      </c>
      <c r="C11" s="10"/>
      <c r="D11" s="10"/>
      <c r="E11" s="10" t="s">
        <v>30</v>
      </c>
      <c r="F11" s="11">
        <v>620</v>
      </c>
      <c r="G11" s="12" t="s">
        <v>19</v>
      </c>
      <c r="H11" s="13">
        <f>(I11/F11)</f>
        <v>2622.4</v>
      </c>
      <c r="I11" s="13">
        <f>SUM(I12:I15)</f>
        <v>1625888</v>
      </c>
      <c r="J11" s="13"/>
      <c r="Q11">
        <f>2*6000</f>
        <v>12000</v>
      </c>
    </row>
    <row r="12" spans="1:18" x14ac:dyDescent="0.3">
      <c r="A12" s="19"/>
      <c r="B12" s="20">
        <v>3.01</v>
      </c>
      <c r="C12" s="20">
        <v>1.1000000000000001</v>
      </c>
      <c r="D12" s="20"/>
      <c r="E12" s="20" t="s">
        <v>31</v>
      </c>
      <c r="F12" s="21">
        <f>F11*C12</f>
        <v>682</v>
      </c>
      <c r="G12" s="22" t="s">
        <v>23</v>
      </c>
      <c r="H12" s="21">
        <v>645</v>
      </c>
      <c r="I12" s="21">
        <f>F12*H12</f>
        <v>439890</v>
      </c>
      <c r="J12" s="20"/>
    </row>
    <row r="13" spans="1:18" x14ac:dyDescent="0.3">
      <c r="A13" s="19"/>
      <c r="B13" s="20">
        <v>3.02</v>
      </c>
      <c r="C13" s="20">
        <v>280</v>
      </c>
      <c r="D13" s="20"/>
      <c r="E13" s="20" t="s">
        <v>25</v>
      </c>
      <c r="F13" s="21">
        <f>(C13*F11)/50</f>
        <v>3472</v>
      </c>
      <c r="G13" s="22" t="s">
        <v>42</v>
      </c>
      <c r="H13" s="21">
        <v>8</v>
      </c>
      <c r="I13" s="21">
        <f>F13*H13</f>
        <v>27776</v>
      </c>
      <c r="J13" s="20"/>
    </row>
    <row r="14" spans="1:18" x14ac:dyDescent="0.3">
      <c r="A14" s="19"/>
      <c r="B14" s="20">
        <v>3.03</v>
      </c>
      <c r="C14" s="20">
        <v>0.65</v>
      </c>
      <c r="D14" s="20"/>
      <c r="E14" s="20" t="s">
        <v>26</v>
      </c>
      <c r="F14" s="21">
        <f>(C14*F11)</f>
        <v>403</v>
      </c>
      <c r="G14" s="22" t="s">
        <v>20</v>
      </c>
      <c r="H14" s="21">
        <v>849</v>
      </c>
      <c r="I14" s="21">
        <f>F14*H14</f>
        <v>342147</v>
      </c>
      <c r="J14" s="20"/>
    </row>
    <row r="15" spans="1:18" x14ac:dyDescent="0.3">
      <c r="A15" s="19"/>
      <c r="B15" s="20">
        <v>3.04</v>
      </c>
      <c r="C15" s="20">
        <v>3.25</v>
      </c>
      <c r="D15" s="20"/>
      <c r="E15" s="20" t="s">
        <v>27</v>
      </c>
      <c r="F15" s="21">
        <f>(C15*F11)</f>
        <v>2015</v>
      </c>
      <c r="G15" s="22" t="s">
        <v>20</v>
      </c>
      <c r="H15" s="21">
        <v>405</v>
      </c>
      <c r="I15" s="21">
        <f>F15*H15</f>
        <v>816075</v>
      </c>
      <c r="J15" s="20"/>
    </row>
    <row r="16" spans="1:18" ht="15" thickBot="1" x14ac:dyDescent="0.35">
      <c r="A16" s="15" t="s">
        <v>32</v>
      </c>
      <c r="B16" s="16"/>
      <c r="C16" s="16"/>
      <c r="D16" s="16"/>
      <c r="E16" s="16"/>
      <c r="F16" s="17"/>
      <c r="G16" s="30"/>
      <c r="H16" s="17"/>
      <c r="I16" s="17"/>
      <c r="J16" s="18"/>
    </row>
    <row r="17" spans="1:13" ht="15" thickBot="1" x14ac:dyDescent="0.35">
      <c r="A17" s="15" t="s">
        <v>33</v>
      </c>
      <c r="B17" s="16"/>
      <c r="C17" s="16"/>
      <c r="D17" s="16"/>
      <c r="E17" s="16"/>
      <c r="F17" s="17"/>
      <c r="G17" s="30"/>
      <c r="H17" s="17"/>
      <c r="I17" s="17"/>
      <c r="J17" s="18"/>
    </row>
    <row r="18" spans="1:13" ht="18" x14ac:dyDescent="0.3">
      <c r="A18" s="8" t="s">
        <v>29</v>
      </c>
      <c r="B18" s="9">
        <v>3</v>
      </c>
      <c r="C18" s="10"/>
      <c r="D18" s="10"/>
      <c r="E18" s="10" t="s">
        <v>34</v>
      </c>
      <c r="F18" s="13">
        <v>12000</v>
      </c>
      <c r="G18" s="12" t="s">
        <v>35</v>
      </c>
      <c r="H18" s="13">
        <f>(I18/F18)</f>
        <v>15.475</v>
      </c>
      <c r="I18" s="13">
        <f>SUM(I19:I22)</f>
        <v>185700</v>
      </c>
      <c r="J18" s="13"/>
    </row>
    <row r="19" spans="1:13" x14ac:dyDescent="0.3">
      <c r="A19" s="19"/>
      <c r="B19" s="20">
        <v>4.01</v>
      </c>
      <c r="C19" s="20">
        <v>2.3E-2</v>
      </c>
      <c r="D19" s="20"/>
      <c r="E19" s="20" t="s">
        <v>36</v>
      </c>
      <c r="F19" s="31">
        <f>(C19*F18)</f>
        <v>276</v>
      </c>
      <c r="G19" s="22" t="s">
        <v>23</v>
      </c>
      <c r="H19" s="21">
        <v>645</v>
      </c>
      <c r="I19" s="21">
        <f>F19*H19</f>
        <v>178020</v>
      </c>
      <c r="J19" s="20"/>
      <c r="M19" t="s">
        <v>37</v>
      </c>
    </row>
    <row r="20" spans="1:13" x14ac:dyDescent="0.3">
      <c r="A20" s="19"/>
      <c r="B20" s="20">
        <v>4.0199999999999996</v>
      </c>
      <c r="C20" s="20">
        <v>4</v>
      </c>
      <c r="D20" s="20"/>
      <c r="E20" s="20" t="s">
        <v>25</v>
      </c>
      <c r="F20" s="21">
        <f>F18*C20/50</f>
        <v>960</v>
      </c>
      <c r="G20" s="22" t="s">
        <v>42</v>
      </c>
      <c r="H20" s="21">
        <v>8</v>
      </c>
      <c r="I20" s="21">
        <f>F20*H20</f>
        <v>7680</v>
      </c>
      <c r="J20" s="20"/>
    </row>
    <row r="21" spans="1:13" x14ac:dyDescent="0.3">
      <c r="A21" s="19"/>
      <c r="B21" s="20">
        <v>4.03</v>
      </c>
      <c r="C21" s="20">
        <v>0.17</v>
      </c>
      <c r="D21" s="20"/>
      <c r="E21" s="20" t="s">
        <v>26</v>
      </c>
      <c r="F21" s="21">
        <f>F18*C21</f>
        <v>2040.0000000000002</v>
      </c>
      <c r="G21" s="22" t="s">
        <v>20</v>
      </c>
      <c r="H21" s="21">
        <v>0</v>
      </c>
      <c r="I21" s="21">
        <f>F21*H21</f>
        <v>0</v>
      </c>
      <c r="J21" s="20"/>
    </row>
    <row r="22" spans="1:13" x14ac:dyDescent="0.3">
      <c r="A22" s="19"/>
      <c r="B22" s="20">
        <v>4.04</v>
      </c>
      <c r="C22" s="20">
        <v>0.05</v>
      </c>
      <c r="D22" s="20"/>
      <c r="E22" s="20" t="s">
        <v>27</v>
      </c>
      <c r="F22" s="21">
        <f>F18*C22</f>
        <v>600</v>
      </c>
      <c r="G22" s="22" t="s">
        <v>20</v>
      </c>
      <c r="H22" s="21">
        <v>0</v>
      </c>
      <c r="I22" s="21">
        <f>F22*H22</f>
        <v>0</v>
      </c>
      <c r="J22" s="20"/>
    </row>
    <row r="23" spans="1:13" ht="15" thickBot="1" x14ac:dyDescent="0.35">
      <c r="A23" s="15" t="s">
        <v>38</v>
      </c>
      <c r="B23" s="16"/>
      <c r="C23" s="16"/>
      <c r="D23" s="16"/>
      <c r="E23" s="16"/>
      <c r="F23" s="17"/>
      <c r="G23" s="30"/>
      <c r="H23" s="17"/>
      <c r="I23" s="17"/>
      <c r="J23" s="18"/>
    </row>
    <row r="24" spans="1:13" ht="16.2" thickBot="1" x14ac:dyDescent="0.35">
      <c r="A24" s="118" t="s">
        <v>43</v>
      </c>
      <c r="B24" s="119"/>
      <c r="C24" s="119"/>
      <c r="D24" s="119"/>
      <c r="E24" s="120"/>
      <c r="F24" s="32"/>
      <c r="G24" s="33"/>
      <c r="H24" s="34"/>
      <c r="I24" s="35">
        <f>I4+I11+I18</f>
        <v>10268582</v>
      </c>
      <c r="J24" s="35">
        <f>I24/78</f>
        <v>131648.48717948719</v>
      </c>
    </row>
    <row r="25" spans="1:13" ht="15.6" x14ac:dyDescent="0.3">
      <c r="A25" s="36"/>
      <c r="B25" s="36"/>
      <c r="C25" s="36"/>
      <c r="D25" s="36"/>
      <c r="E25" s="36"/>
      <c r="F25" s="37"/>
      <c r="G25" s="3"/>
      <c r="H25" s="2"/>
      <c r="I25" s="38" t="s">
        <v>37</v>
      </c>
      <c r="J25" s="39"/>
    </row>
    <row r="26" spans="1:13" x14ac:dyDescent="0.3">
      <c r="A26" t="s">
        <v>44</v>
      </c>
      <c r="E26" s="40"/>
      <c r="F26" s="41"/>
    </row>
    <row r="27" spans="1:13" x14ac:dyDescent="0.3">
      <c r="E27" t="s">
        <v>39</v>
      </c>
      <c r="F27" s="41" t="s">
        <v>3</v>
      </c>
      <c r="I27" s="43">
        <f>F7+F13+F20</f>
        <v>17032</v>
      </c>
    </row>
    <row r="28" spans="1:13" x14ac:dyDescent="0.3">
      <c r="E28" t="s">
        <v>45</v>
      </c>
      <c r="F28" s="41" t="s">
        <v>46</v>
      </c>
      <c r="I28" s="43">
        <f>F6+F12</f>
        <v>3479.2000000000003</v>
      </c>
    </row>
    <row r="29" spans="1:13" x14ac:dyDescent="0.3">
      <c r="E29" s="40" t="s">
        <v>47</v>
      </c>
      <c r="F29" s="41" t="s">
        <v>46</v>
      </c>
      <c r="I29" s="44">
        <f>F19</f>
        <v>276</v>
      </c>
    </row>
    <row r="30" spans="1:13" x14ac:dyDescent="0.3">
      <c r="E30" s="40" t="s">
        <v>48</v>
      </c>
      <c r="F30" s="41" t="s">
        <v>46</v>
      </c>
      <c r="I30" s="43">
        <f>F5</f>
        <v>7200</v>
      </c>
    </row>
  </sheetData>
  <mergeCells count="9">
    <mergeCell ref="A24:E24"/>
    <mergeCell ref="A1:J1"/>
    <mergeCell ref="A2:A3"/>
    <mergeCell ref="B2:B3"/>
    <mergeCell ref="C2:C3"/>
    <mergeCell ref="E2:E3"/>
    <mergeCell ref="F2:F3"/>
    <mergeCell ref="G2:G3"/>
    <mergeCell ref="J2:J3"/>
  </mergeCells>
  <pageMargins left="0" right="0" top="0.75" bottom="0.75" header="0.3" footer="0.3"/>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5:N11"/>
  <sheetViews>
    <sheetView workbookViewId="0">
      <selection activeCell="D12" sqref="D12"/>
    </sheetView>
  </sheetViews>
  <sheetFormatPr defaultRowHeight="14.4" x14ac:dyDescent="0.3"/>
  <cols>
    <col min="1" max="1" width="20.5546875" customWidth="1"/>
  </cols>
  <sheetData>
    <row r="5" spans="1:14" x14ac:dyDescent="0.3">
      <c r="A5" t="s">
        <v>7</v>
      </c>
      <c r="B5">
        <v>5000</v>
      </c>
    </row>
    <row r="6" spans="1:14" x14ac:dyDescent="0.3">
      <c r="B6" t="s">
        <v>4</v>
      </c>
      <c r="C6">
        <v>1</v>
      </c>
      <c r="D6">
        <f>B$5*C6</f>
        <v>5000</v>
      </c>
    </row>
    <row r="7" spans="1:14" x14ac:dyDescent="0.3">
      <c r="B7" t="s">
        <v>5</v>
      </c>
      <c r="C7">
        <v>1.3</v>
      </c>
      <c r="D7">
        <f t="shared" ref="D7:D8" si="0">B$5*C7</f>
        <v>6500</v>
      </c>
    </row>
    <row r="8" spans="1:14" x14ac:dyDescent="0.3">
      <c r="B8" t="s">
        <v>6</v>
      </c>
      <c r="C8">
        <f>0.3*1.52</f>
        <v>0.45599999999999996</v>
      </c>
      <c r="D8">
        <f t="shared" si="0"/>
        <v>2280</v>
      </c>
    </row>
    <row r="9" spans="1:14" x14ac:dyDescent="0.3">
      <c r="A9" t="s">
        <v>8</v>
      </c>
      <c r="B9">
        <f>600*2*0.1</f>
        <v>120</v>
      </c>
      <c r="L9">
        <f>(0.35*1.52)/5</f>
        <v>0.10639999999999998</v>
      </c>
      <c r="M9">
        <f>L9*4</f>
        <v>0.42559999999999992</v>
      </c>
      <c r="N9">
        <f>M9*1.05</f>
        <v>0.44687999999999994</v>
      </c>
    </row>
    <row r="10" spans="1:14" x14ac:dyDescent="0.3">
      <c r="B10" t="s">
        <v>6</v>
      </c>
      <c r="C10">
        <v>1.37</v>
      </c>
      <c r="D10">
        <f>C10*B9</f>
        <v>164.4</v>
      </c>
      <c r="L10">
        <f>(1.52)/7</f>
        <v>0.21714285714285714</v>
      </c>
      <c r="M10">
        <f>L10*6</f>
        <v>1.3028571428571429</v>
      </c>
      <c r="N10">
        <f>M10*1.05</f>
        <v>1.3680000000000001</v>
      </c>
    </row>
    <row r="11" spans="1:14" x14ac:dyDescent="0.3">
      <c r="B11" t="s">
        <v>5</v>
      </c>
      <c r="C11">
        <v>6</v>
      </c>
      <c r="D11">
        <f>C11*B9</f>
        <v>720</v>
      </c>
      <c r="L11">
        <f>L10*30</f>
        <v>6.5142857142857142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3c3f228-6772-4047-ad90-2f0678439fc9">
      <Terms xmlns="http://schemas.microsoft.com/office/infopath/2007/PartnerControls"/>
    </lcf76f155ced4ddcb4097134ff3c332f>
    <TaxCatchAll xmlns="df39d53a-21ec-4f19-b819-c17052708e15" xsi:nil="true"/>
    <PADescription xmlns="a3c3f228-6772-4047-ad90-2f0678439fc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857983961A7914893272EEB6B332F39" ma:contentTypeVersion="15" ma:contentTypeDescription="Create a new document." ma:contentTypeScope="" ma:versionID="0dc6b0600eb005805b435fd76222cf58">
  <xsd:schema xmlns:xsd="http://www.w3.org/2001/XMLSchema" xmlns:xs="http://www.w3.org/2001/XMLSchema" xmlns:p="http://schemas.microsoft.com/office/2006/metadata/properties" xmlns:ns2="a3c3f228-6772-4047-ad90-2f0678439fc9" xmlns:ns3="df39d53a-21ec-4f19-b819-c17052708e15" targetNamespace="http://schemas.microsoft.com/office/2006/metadata/properties" ma:root="true" ma:fieldsID="3419c10c08937300130bab19c22d419a" ns2:_="" ns3:_="">
    <xsd:import namespace="a3c3f228-6772-4047-ad90-2f0678439fc9"/>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f228-6772-4047-ad90-2f0678439fc9"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20b7ef-89d9-4cb3-ad79-6701eea04d99}"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09D9FB0-4DA4-4226-A5D7-36912B75D7CD}">
  <ds:schemaRefs>
    <ds:schemaRef ds:uri="http://purl.org/dc/dcmitype/"/>
    <ds:schemaRef ds:uri="df39d53a-21ec-4f19-b819-c17052708e15"/>
    <ds:schemaRef ds:uri="http://purl.org/dc/elements/1.1/"/>
    <ds:schemaRef ds:uri="http://schemas.microsoft.com/office/2006/documentManagement/types"/>
    <ds:schemaRef ds:uri="http://schemas.microsoft.com/office/infopath/2007/PartnerControls"/>
    <ds:schemaRef ds:uri="http://purl.org/dc/terms/"/>
    <ds:schemaRef ds:uri="http://schemas.openxmlformats.org/package/2006/metadata/core-properties"/>
    <ds:schemaRef ds:uri="a3c3f228-6772-4047-ad90-2f0678439fc9"/>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C592CBF0-B2EA-44ED-AE7D-275F4027A5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f228-6772-4047-ad90-2f0678439fc9"/>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B3F5022-8398-4090-9BA7-D2B7DB01196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Kandahar</vt:lpstr>
      <vt:lpstr>Zabul </vt:lpstr>
      <vt:lpstr>Helmand</vt:lpstr>
      <vt:lpstr>Nimroz </vt:lpstr>
      <vt:lpstr>Detailed- BOQ</vt:lpstr>
      <vt:lpstr>Sheet1</vt:lpstr>
      <vt:lpstr>'Detailed- BOQ'!Print_Area</vt:lpstr>
      <vt:lpstr>Kandahar!Print_Area</vt:lpstr>
      <vt:lpstr>'Zabul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n.sahak</dc:creator>
  <cp:lastModifiedBy>Hamidullah Sediqi</cp:lastModifiedBy>
  <cp:lastPrinted>2024-04-29T09:07:33Z</cp:lastPrinted>
  <dcterms:created xsi:type="dcterms:W3CDTF">2015-02-05T06:46:49Z</dcterms:created>
  <dcterms:modified xsi:type="dcterms:W3CDTF">2024-09-17T08:11:05Z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0x010100A857983961A7914893272EEB6B332F39</vt:lpwstr>
  </property>
  <property fmtid="{D5CDD505-2E9C-101B-9397-08002B2CF9AE}" pid="3" name="MediaServiceImageTags">
    <vt:lpwstr/>
  </property>
</Properties>
</file>