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2- Solicitation Documents/ITB-AFG-AFC-012- Supply and Delivery of Construction Materials/Financial bid forms/"/>
    </mc:Choice>
  </mc:AlternateContent>
  <xr:revisionPtr revIDLastSave="74" documentId="13_ncr:1_{83746834-22FE-4C4D-9BBE-4BE663751C52}" xr6:coauthVersionLast="47" xr6:coauthVersionMax="47" xr10:uidLastSave="{94794FBE-8D80-40FB-99B2-13585CC35DEB}"/>
  <bookViews>
    <workbookView xWindow="-108" yWindow="-108" windowWidth="23256" windowHeight="12456" tabRatio="720" activeTab="1" xr2:uid="{00000000-000D-0000-FFFF-FFFF00000000}"/>
  </bookViews>
  <sheets>
    <sheet name="Ghazni " sheetId="38" r:id="rId1"/>
    <sheet name="Maidan wardak" sheetId="39" r:id="rId2"/>
    <sheet name="Detailed- BOQ" sheetId="28" state="hidden" r:id="rId3"/>
    <sheet name="Sheet1" sheetId="27" state="hidden" r:id="rId4"/>
  </sheets>
  <definedNames>
    <definedName name="_xlnm.Print_Area" localSheetId="2">'Detailed-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1" i="38" l="1"/>
  <c r="G105" i="39"/>
  <c r="G75" i="39"/>
  <c r="G76" i="39"/>
  <c r="G77" i="39"/>
  <c r="G78" i="39"/>
  <c r="G79" i="39"/>
  <c r="G80" i="39"/>
  <c r="G81" i="39"/>
  <c r="G82" i="39"/>
  <c r="G83" i="39"/>
  <c r="G84" i="39"/>
  <c r="G85" i="39"/>
  <c r="G86" i="39"/>
  <c r="G87" i="39"/>
  <c r="G88" i="39"/>
  <c r="G89" i="39"/>
  <c r="G90" i="39"/>
  <c r="G91" i="39"/>
  <c r="G92" i="39"/>
  <c r="G93" i="39"/>
  <c r="G94" i="39"/>
  <c r="G95" i="39"/>
  <c r="G96" i="39"/>
  <c r="G97" i="39"/>
  <c r="G98" i="39"/>
  <c r="G99" i="39"/>
  <c r="G100" i="39"/>
  <c r="G101" i="39"/>
  <c r="G102" i="39"/>
  <c r="G103" i="39"/>
  <c r="G104" i="39"/>
  <c r="G74" i="39"/>
  <c r="G6" i="39"/>
  <c r="G36" i="39" s="1"/>
  <c r="G7" i="39"/>
  <c r="G8" i="39"/>
  <c r="G9" i="39"/>
  <c r="G10" i="39"/>
  <c r="G11" i="39"/>
  <c r="G12" i="39"/>
  <c r="G13" i="39"/>
  <c r="G14" i="39"/>
  <c r="G15" i="39"/>
  <c r="G16" i="39"/>
  <c r="G17" i="39"/>
  <c r="G18" i="39"/>
  <c r="G19" i="39"/>
  <c r="G20" i="39"/>
  <c r="G21" i="39"/>
  <c r="G22" i="39"/>
  <c r="G23" i="39"/>
  <c r="G24" i="39"/>
  <c r="G25" i="39"/>
  <c r="G26" i="39"/>
  <c r="G27" i="39"/>
  <c r="G28" i="39"/>
  <c r="G29" i="39"/>
  <c r="G30" i="39"/>
  <c r="G31" i="39"/>
  <c r="G32" i="39"/>
  <c r="G33" i="39"/>
  <c r="G34" i="39"/>
  <c r="G35" i="39"/>
  <c r="G5" i="39"/>
  <c r="G70" i="39"/>
  <c r="G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G41" i="39"/>
  <c r="G40" i="39"/>
  <c r="G75" i="38"/>
  <c r="G76" i="38"/>
  <c r="G77" i="38"/>
  <c r="G78" i="38"/>
  <c r="G79" i="38"/>
  <c r="G80" i="38"/>
  <c r="G81" i="38"/>
  <c r="G82" i="38"/>
  <c r="G83" i="38"/>
  <c r="G84" i="38"/>
  <c r="G85" i="38"/>
  <c r="G86" i="38"/>
  <c r="G87" i="38"/>
  <c r="G88" i="38"/>
  <c r="G89" i="38"/>
  <c r="G90" i="38"/>
  <c r="G91" i="38"/>
  <c r="G92" i="38"/>
  <c r="G93" i="38"/>
  <c r="G94" i="38"/>
  <c r="G95" i="38"/>
  <c r="G96" i="38"/>
  <c r="G97" i="38"/>
  <c r="G98" i="38"/>
  <c r="G99" i="38"/>
  <c r="G100" i="38"/>
  <c r="G101" i="38"/>
  <c r="G102" i="38"/>
  <c r="G103" i="38"/>
  <c r="G104" i="38"/>
  <c r="G74" i="38"/>
  <c r="G41" i="38"/>
  <c r="G42" i="38"/>
  <c r="G43" i="38"/>
  <c r="G44" i="38"/>
  <c r="G45" i="38"/>
  <c r="G46" i="38"/>
  <c r="G47" i="38"/>
  <c r="G48" i="38"/>
  <c r="G49" i="38"/>
  <c r="G50" i="38"/>
  <c r="G51" i="38"/>
  <c r="G52" i="38"/>
  <c r="G53" i="38"/>
  <c r="G54" i="38"/>
  <c r="G55" i="38"/>
  <c r="G56" i="38"/>
  <c r="G57" i="38"/>
  <c r="G58" i="38"/>
  <c r="G59" i="38"/>
  <c r="G60" i="38"/>
  <c r="G61" i="38"/>
  <c r="G62" i="38"/>
  <c r="G63" i="38"/>
  <c r="G64" i="38"/>
  <c r="G65" i="38"/>
  <c r="G66" i="38"/>
  <c r="G67" i="38"/>
  <c r="G68" i="38"/>
  <c r="G69" i="38"/>
  <c r="G70" i="38"/>
  <c r="G40" i="38"/>
  <c r="G6" i="38"/>
  <c r="G7" i="38"/>
  <c r="G8" i="38"/>
  <c r="G9" i="38"/>
  <c r="G10" i="38"/>
  <c r="G11" i="38"/>
  <c r="G12" i="38"/>
  <c r="G13" i="38"/>
  <c r="G14" i="38"/>
  <c r="G15" i="38"/>
  <c r="G16" i="38"/>
  <c r="G17" i="38"/>
  <c r="G18" i="38"/>
  <c r="G19" i="38"/>
  <c r="G20" i="38"/>
  <c r="G21" i="38"/>
  <c r="G22" i="38"/>
  <c r="G23" i="38"/>
  <c r="G24" i="38"/>
  <c r="G25" i="38"/>
  <c r="G26" i="38"/>
  <c r="G27" i="38"/>
  <c r="G28" i="38"/>
  <c r="G29" i="38"/>
  <c r="G30" i="38"/>
  <c r="G31" i="38"/>
  <c r="G32" i="38"/>
  <c r="G33" i="38"/>
  <c r="G34" i="38"/>
  <c r="G35" i="38"/>
  <c r="G5" i="38"/>
  <c r="G71" i="39" l="1"/>
  <c r="G105" i="38"/>
  <c r="G36" i="38"/>
  <c r="F5" i="28"/>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<sst xmlns="http://schemas.openxmlformats.org/spreadsheetml/2006/main" count="742" uniqueCount="166">
  <si>
    <t xml:space="preserve">DRC to Fill </t>
  </si>
  <si>
    <t xml:space="preserve">Bidder to Fill </t>
  </si>
  <si>
    <t>S/N</t>
  </si>
  <si>
    <t>Item and Discription</t>
  </si>
  <si>
    <t xml:space="preserve">Discription in Local Lanaguage </t>
  </si>
  <si>
    <t>Unit</t>
  </si>
  <si>
    <t xml:space="preserve"> Quantity </t>
  </si>
  <si>
    <t>Unit Price AFN</t>
  </si>
  <si>
    <t>Total Price AFN</t>
  </si>
  <si>
    <t xml:space="preserve">Supply and Delivery of Stone,
Should be Mountain originated not plain and sea stone, 
its mark should be 400, the weight of stones. Should be 5- 40 kilograms and should have relatively regular dimensions that can make reasonable feces of stonemasonry, 
and more than 60 % has side view stone the special weight of the stones should not be low from 2.5 tons/m3 and in 24 hours underwater more than 5 percent water does not absorb. The size of the stones shluld be between (25-50 cm) the stones should not be contaminated with soil and mud .
All stone must be measurring in wall , After completion of 100 M3 stone masonry works in the infrastracture site </t>
  </si>
  <si>
    <t xml:space="preserve"> سنگ کوهی یعنی سنگ دشتی ودریایی نباشد ُ مارک آن از ۴۰۰ کم نباشد ُ وزن سنگ ها باید ۵- ۴۰ کیلو گرام باشد ُ دارای  ابعاد نسبتا منظم باشد یعنی سنگ رخ باشد که در نمای دیوار استنادی کارشود  ُ سنگ های روی زمین نباشد ُ درز نداشته باشد ُ وزن مخصوص سنگ ها باید از ۲.۵ تن کم نباشد ُ ودر ۲۴ ساعت تحت آب بیش از ۵ فیصد آب جذب نکند ُ اندازه سنگ ها بین (۲۵-۷۵) سانتی متر باشد ُ سنگ ها با خاک و گل آلوده نباشد  ُ سنګ بعد از انجام ۱۰۰ متر مکعب سنګ کاری در دیوال اندازه میشود </t>
  </si>
  <si>
    <r>
      <t>M</t>
    </r>
    <r>
      <rPr>
        <sz val="11"/>
        <color theme="1"/>
        <rFont val="Arial"/>
        <family val="2"/>
      </rPr>
      <t>³</t>
    </r>
  </si>
  <si>
    <t>Supply and delivery of Brick 
Should be First-grade burnt brick 
Size =  of 7x11x22 cm</t>
  </si>
  <si>
    <t>خشت   معمولی پخته  درجه اول  با اندازه های  7x11x22 سانتی متر است</t>
  </si>
  <si>
    <t>Pc</t>
  </si>
  <si>
    <t xml:space="preserve">Supply and Delivery of   Cement
Similar to Cherat Portland
Weight = 50 kg </t>
  </si>
  <si>
    <t>پورتلند سمنت مشابه به کمپنی چرات  سیمنت تازه باشد و وزن یک بوجی آن 50  کیلو ګرام باشد .</t>
  </si>
  <si>
    <t>Bag</t>
  </si>
  <si>
    <r>
      <t xml:space="preserve">Supply and Delivery of Cement Type II
Should be </t>
    </r>
    <r>
      <rPr>
        <sz val="9"/>
        <rFont val="Source Sans Pro"/>
        <family val="2"/>
      </rPr>
      <t xml:space="preserve"> moderate sulfate resistant cement, </t>
    </r>
    <r>
      <rPr>
        <sz val="11"/>
        <color theme="1"/>
        <rFont val="Calibri"/>
        <family val="2"/>
        <scheme val="minor"/>
      </rPr>
      <t xml:space="preserve">
Wight = 50 kg</t>
    </r>
  </si>
  <si>
    <t>سمنت نوع ۲ پورتلند  که مقاوم در مقابل سلفاید  باشد مخصوصا در جاهای استعمال میشود که با سلفاید در تماس باشد (جویچه های کناری سرک)</t>
  </si>
  <si>
    <r>
      <t xml:space="preserve">Supply and Delivery of River Sandy Gravel 
Should be Clean
Usage = For PCC Concrete
Sizes = </t>
    </r>
    <r>
      <rPr>
        <sz val="11"/>
        <color rgb="FFFF0000"/>
        <rFont val="Calibri"/>
        <family val="2"/>
        <scheme val="minor"/>
      </rPr>
      <t xml:space="preserve"> </t>
    </r>
    <r>
      <rPr>
        <sz val="11"/>
        <color theme="1"/>
        <rFont val="Calibri"/>
        <family val="2"/>
        <scheme val="minor"/>
      </rPr>
      <t xml:space="preserve">5 mm to 20 mm, 
Should be free  from organic mmaterials ,
Should not contain more than 5-7% of soil, clay 
</t>
    </r>
  </si>
  <si>
    <t xml:space="preserve">مواد دریایی پاک عاری از خاک و مواد اضافی مخلوط از ریگ وجغل برای کانکریت بدون سیخ ، مواد مضره باید از 5% بیشتر نباشد و دارای سایز 5 ملی الی 20 ملی باشد . </t>
  </si>
  <si>
    <t xml:space="preserve">Supply and Delivery of Sand 
Should be from River and  Clean 
Size = 2 - 5 mm 
free from organic materials ,
Should not contain more than 5-7% of soil, clay 
</t>
  </si>
  <si>
    <t>ریگ پاک میده دانه  به سایز 2 الی 5 ملی برای هنگاف کاری ، مواد مضره باید از 5% بیشتر نباشد</t>
  </si>
  <si>
    <t>Supply and Delivery of River Sand 
Should be  Clean sand
Usaage=  for plastering
Size should be 1.5 mm to 2.36 mm</t>
  </si>
  <si>
    <t xml:space="preserve">ریگ پاک میده دانه برای پلستر کار که اندازه ان از ۱.۵ ملی تا ۲.۳۶ ملی باشد </t>
  </si>
  <si>
    <t>Supply and Delivery of Crushed aggregate
 mix from 8-20mm</t>
  </si>
  <si>
    <t>جغل میده شده توسط ماشین (خرد شده) با اندازه های مختلف (۸ - ۲۰) ملی متر</t>
  </si>
  <si>
    <t xml:space="preserve">Supply and Delivery of  Reinforcement Bars 
Material = Steel
Grades 60 (18mm) similar to Khan Steel  </t>
  </si>
  <si>
    <t>سیخ گول گرید 60 (18mm) مشابه بهخان ستیل</t>
  </si>
  <si>
    <t>Ton</t>
  </si>
  <si>
    <t xml:space="preserve">Supply and Delivery of  Reinforcement Bars 
Material = Steel
Grades 60 (16mm) similar to Khan Steel  </t>
  </si>
  <si>
    <t xml:space="preserve">سیخ گول گرید 60 (16mm) مشابه به  تولید خان ستیل </t>
  </si>
  <si>
    <t xml:space="preserve">Supply and Delivery of  Reinforcement Bars 
Material = Steel
Grades 60 (14mm) similar to Khan Steel  </t>
  </si>
  <si>
    <t xml:space="preserve">سیخ گول گرید 60 (14mm)  مشابه به  تولید  خان ستیل </t>
  </si>
  <si>
    <t xml:space="preserve">Supply and Delivery of  Reinforcement Bars 
Material = Steel
Grades 60 (12mm) similar to Khan Steel  </t>
  </si>
  <si>
    <t xml:space="preserve">سیخ گول گرید 60 (12mm)   مشابه به تولید خان ستیل </t>
  </si>
  <si>
    <t xml:space="preserve">Supply and Delivery of  Reinforcement Bars 
Material = Steel
Grades 60 (10mm) similar to Khan Steel  </t>
  </si>
  <si>
    <t xml:space="preserve">سیخ گول گرید 60 (10mm)  تولید خان ستیل </t>
  </si>
  <si>
    <t xml:space="preserve">Supply and Delivery of  Reinforcement Bars 
Material = Steel
Grades 60 (8mm) similar to Khan Steel  </t>
  </si>
  <si>
    <t xml:space="preserve">سیخ گول گرید 60 (8mm) مشابه به تولید خان ستیل </t>
  </si>
  <si>
    <t>Supply and Delivery of binding wires
Should  1 mm</t>
  </si>
  <si>
    <t xml:space="preserve">سیم ۱ ملی برای سیخ بندی </t>
  </si>
  <si>
    <t>Kg</t>
  </si>
  <si>
    <t>Supply and Delivery of Binding wires 2 mm</t>
  </si>
  <si>
    <t>سیم ۲ ملی برای قالب بندی</t>
  </si>
  <si>
    <t xml:space="preserve">Supply and Delivery of  Gypsum 
Tyep = Ordinary
Each bag of 40 kg, 
similar to khorasan gypsum bags or eqvalient quality </t>
  </si>
  <si>
    <t>گچ عادی که بوری آن 40 کیلو باشد و مشابه به گچ خراسان</t>
  </si>
  <si>
    <t xml:space="preserve">Supply and Delivery of Gabion Baskets 
Material = Galvanized Steel 
Size =  4mm 
Usage = for wire cover and 3mm for mash (L*W*H) (2*1*0.5)m , the number of Mash per m2 should be 156 </t>
  </si>
  <si>
    <t xml:space="preserve">بکس های گبیون فولادی گالوانایزه (2*1*0.5) ۴ ملی متر مقطع سیم اطرف بکس و ۳ ملی متر مقطع سیم جال ، و تعداد جال در یک متر مربع در حددود ۱۵۶ باشد </t>
  </si>
  <si>
    <t>PC</t>
  </si>
  <si>
    <t xml:space="preserve">Supply and Delivery of Gabion Baskets 
Material = Galvanized Steel 
Size =  3mm 
Usage = for wire cover and 3mm for mash (L*W*H) (2*1*0.5)m , the number of Mash per m2 should be 156 </t>
  </si>
  <si>
    <t xml:space="preserve">بکس های گبیون فولادی گالوانایزه (۲*1*1) ۴ ملی متر مقطع سیم اطرف بکس و ۳ ملی متر مقطع سیم جال، و تعداد جال در یک متر مربع در حددود ۱۵۶ باشد  </t>
  </si>
  <si>
    <t xml:space="preserve">Supply and Delivery of Galvanized Steel Gabion baskets 4mm for wire cover and 3mm for mash (2*1.5*1) number of Mash per m2 should be 156 </t>
  </si>
  <si>
    <t xml:space="preserve">بکس های گبیون فولادی گالوانایزه (۲*۱.۵*۱) ۴ ملی متر مقطع سیم اطرف بکس و ۳ ملی متر مقطع سیم جال ، و تعداد جال در یک متر مربع در حددود ۱۵۶ باشد </t>
  </si>
  <si>
    <t xml:space="preserve">Supply and Delivery of Blocks 
Size = (40x20x20)cm 
Shape = Rectangular 
Similar to PCC Hollow concrete block, 
Made of = cement
Well cured and cement mortar ratio shall be 1:4 The Hollow concrete blocks  density  should be  1 800 kg/m3.  compressive strength = 12.5N/mm2 or 125kg/cm2. </t>
  </si>
  <si>
    <t xml:space="preserve">بلوک (40x20x20) سانتی متر:
بلوک کانګریتي میان خالی PCC مستطیلی، اندازه: 4020x20x سانتی متر، ساخته شده از سمنت، به خوبی آب دهی شده و نسبت مصالح باید 1:4 باشد.
بلوک کانګریتي میان خالی باید ظرفیت بارگیری واحدهای باربری را داشته باشند و دارای کثافت بلوک حداقل 1800 کیلوگرم بر متر مکعب باشند. مقاومت فشاری آنها در حدود 12.5N/mm2  یا 125kg/cm2  باشد.
</t>
  </si>
  <si>
    <t>Each</t>
  </si>
  <si>
    <t>Supply and Delivery of Plastic Sheet 
Width 4m 
with  double layer 0.5 mm thickness
 gauge 50</t>
  </si>
  <si>
    <t xml:space="preserve">پلاستیک شیت با ۴ متر عرض دولا شیت ۰.۵ ملی متر ضخامت </t>
  </si>
  <si>
    <t>M</t>
  </si>
  <si>
    <t xml:space="preserve">Supply and Delivery of  Nails 
Materials = Steel Nails 
Size 2.5 inch </t>
  </si>
  <si>
    <t>میخ فولادی برای قالب ۲.۵ انیچ</t>
  </si>
  <si>
    <t xml:space="preserve">Supply and Delivery of Backfilling materials  soil and graval </t>
  </si>
  <si>
    <t>مواد طبیعی مناسب برای پرکاری از قبیل خاک و چغل</t>
  </si>
  <si>
    <t>M3</t>
  </si>
  <si>
    <t xml:space="preserve">Supply and Delivery of Damp proof  Powder  for plastering and concrete similar to Azomayt </t>
  </si>
  <si>
    <t xml:space="preserve">پودر ضد رطوبت ( برای پلستر کاری و کانکریت ریزی) مشابه به ایزومایت </t>
  </si>
  <si>
    <t>Supply and delivery of wooden sheet
Material: Thorn wood 
Length: 6 meters.
Width: 25 centimeters 
Thickness: 2.5 centimeters.</t>
  </si>
  <si>
    <t xml:space="preserve">تخته چوب خار با طول ۶ متر عرض ۲۵ سانتی متر و ضخامت دو نیم سانتی </t>
  </si>
  <si>
    <t xml:space="preserve">Supply and Delivery of Glass wool 
Usage = for insolation of pipe
Thickness =  30 mm 
</t>
  </si>
  <si>
    <t xml:space="preserve">پشمه شیشه برای حفاظت پایپ به ضخامت 30 ملی </t>
  </si>
  <si>
    <t>M²</t>
  </si>
  <si>
    <t>Supply and Delivery of RCC rings with installation
Usage = for water absorption well 
Hight = 0.5 cm 
Diameter  0.85 cm 
Should have  small holes for water infiltration.</t>
  </si>
  <si>
    <t xml:space="preserve">چک های کانکریتی  چاه اب با ارتفاع ۵۰ سانتی و قطر ۸۵ سانتی با داشتن سوراخ های کوچک برای جذب اب  همرای نصب و انتقال ان </t>
  </si>
  <si>
    <t>Supply and Delivery of RCC cover  with installation 
Usage =  for water absorption well, 
Size =  90cm of diameter
Thickness =7 cm</t>
  </si>
  <si>
    <t xml:space="preserve">سرپوش کانکرکیتی چاه اب با قطر ۹۰ سانتی متر و ضخامت ان ۷ سانتی متر باشد همرای انتقال ان </t>
  </si>
  <si>
    <t xml:space="preserve">Supply and Delivery of RCC rings with installation 
Usage =  for  well
Hight = 0.5 cm 
Diameter =  100 cm </t>
  </si>
  <si>
    <t xml:space="preserve">چک های کانکریتی  چاه اب با ارتفاع ۵۰ سانتی و قطر ۸۵ سانتی  همرای نصب و انتقالات  ان </t>
  </si>
  <si>
    <t xml:space="preserve">Supply and Delivery of RCC cover  for filtration well
Diameter =  105 cm 
Tickness =7 cm  </t>
  </si>
  <si>
    <t xml:space="preserve">سرپوش کانکرکیتی چاه اب با قطر ۱۰۵ سانتی متر ضخامت ان ۷ سانتی متر و همرای انتقالات ان </t>
  </si>
  <si>
    <t xml:space="preserve">Total including Tax </t>
  </si>
  <si>
    <t>Supply and Delivery of Cement Type II
Should be  moderate sulfate resistant cement, 
Wight = 50 kg</t>
  </si>
  <si>
    <t xml:space="preserve">Supply and Delivery of River Sandy Gravel 
Should be Clean
Usage = For PCC Concrete
Sizes =  5 mm to 20 mm, 
Should be free  from organic mmaterials ,
Should not contain more than 5-7% of soil, clay </t>
  </si>
  <si>
    <t xml:space="preserve">Supply and Delivery of Sand 
Should be from River and  Clean 
Size = 2 - 5 mm 
free from organic materials ,
Should not contain more than 5-7% of soil, clay </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</si>
  <si>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</si>
  <si>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</si>
  <si>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</si>
  <si>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</si>
  <si>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</si>
  <si>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</si>
  <si>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</si>
  <si>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</si>
  <si>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</si>
  <si>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</si>
  <si>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</si>
  <si>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</si>
  <si>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</si>
  <si>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</si>
  <si>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</si>
  <si>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</si>
  <si>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</si>
  <si>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</si>
  <si>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</si>
  <si>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</si>
  <si>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</si>
  <si>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</si>
  <si>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</si>
  <si>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</si>
  <si>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</si>
  <si>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</si>
  <si>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</si>
  <si>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</si>
  <si>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</si>
  <si>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</si>
  <si>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</si>
  <si>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</si>
  <si>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</si>
  <si>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</si>
  <si>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</si>
  <si>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</si>
  <si>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</si>
  <si>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</si>
  <si>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</si>
  <si>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</si>
  <si>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</si>
  <si>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</si>
  <si>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</si>
  <si>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</si>
  <si>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</si>
  <si>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</si>
  <si>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</si>
  <si>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</si>
  <si>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</si>
  <si>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</si>
  <si>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</si>
  <si>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</si>
  <si>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</si>
  <si>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</si>
  <si>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</si>
  <si>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</si>
  <si>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</si>
  <si>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</si>
  <si>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</si>
  <si>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</si>
  <si>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</si>
  <si>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</si>
  <si>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</si>
  <si>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</si>
  <si>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</si>
  <si>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</si>
  <si>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</si>
  <si>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</si>
  <si>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</si>
  <si>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</si>
  <si>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</si>
  <si>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</si>
  <si>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</si>
  <si>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Lot # 1a.1
Supply and Delivery of Construction Materials  Deh Yak District with all villages 
</t>
  </si>
  <si>
    <t xml:space="preserve">Lot # 1a.2 Supply and Delivery of construction Materials for Khowja Omari  district with all villages </t>
  </si>
  <si>
    <t xml:space="preserve">Lot # 1a.3 Supply and Delivery of Construction Materials for Qara Bagh district with all villages </t>
  </si>
  <si>
    <t xml:space="preserve">Lot # 1a .4
Supply and Delivery of Construction Materials for Narkh district with all villages 
</t>
  </si>
  <si>
    <t xml:space="preserve">Lot # 1a.5 Supply and Delivery of construction Materials for Sayed Abad district with all villages </t>
  </si>
  <si>
    <t>Lot # 1a.6 Supply and Delivery of Construction Materials for Behsod  district with all villages</t>
  </si>
  <si>
    <t xml:space="preserve">Annex A.2 Financial - Price list for  Lot # 1a
  Ghazni province </t>
  </si>
  <si>
    <t>Annex A.2 Financial - Price list for  Lot # 1a
 Maidan Wardak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</si>
</sst>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000_);_(* \(#,##0.0000\);_(* &quot;-&quot;_);_(@_)"/>
  </numFmts>
  <fonts count="25"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9"/>
      <name val="Source Sans Pro"/>
      <family val="2"/>
    </font>
    <font>
      <sz val="11"/>
      <color theme="1"/>
      <name val="Arial"/>
      <family val="2"/>
    </font>
    <font>
      <sz val="11"/>
      <color theme="1"/>
      <name val="Calibri"/>
      <family val="2"/>
      <scheme val="minor"/>
    </font>
    <font>
      <sz val="11"/>
      <name val="Arial"/>
      <family val="2"/>
    </font>
    <font>
      <sz val="11"/>
      <color rgb="FFFF0000"/>
      <name val="Calibri"/>
      <family val="2"/>
      <scheme val="minor"/>
    </font>
    <font>
      <sz val="14"/>
      <color theme="1"/>
      <name val="Calibri"/>
      <family val="2"/>
      <scheme val="minor"/>
    </font>
    <font>
      <sz val="11"/>
      <name val="Calibri"/>
      <family val="2"/>
      <scheme val="minor"/>
    </font>
    <font>
      <sz val="10"/>
      <color theme="1"/>
      <name val="Calibri"/>
      <family val="2"/>
      <scheme val="minor"/>
    </font>
    <font>
      <b/>
      <sz val="16"/>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s>
  <cellStyleXfs count="8">
    <xf numFmtId="0" fontId="0" fillId="0" borderId="0"/>
    <xf numFmtId="44" fontId="13" fillId="0" borderId="0" applyFont="0" applyFill="0" applyBorder="0" applyAlignment="0" applyProtection="0"/>
    <xf numFmtId="0" fontId="8" fillId="0" borderId="0"/>
    <xf numFmtId="0" fontId="13" fillId="0" borderId="0"/>
    <xf numFmtId="0" fontId="14" fillId="0" borderId="0"/>
    <xf numFmtId="0" fontId="8" fillId="0" borderId="0"/>
    <xf numFmtId="0" fontId="8" fillId="0" borderId="0"/>
    <xf numFmtId="164" fontId="13" fillId="0" borderId="0" applyFont="0" applyFill="0" applyBorder="0" applyAlignment="0" applyProtection="0"/>
  </cellStyleXfs>
  <cellXfs count="141">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vertical="center" wrapText="1"/>
    </xf>
    <xf numFmtId="0" fontId="4" fillId="0" borderId="5" xfId="0" applyFont="1" applyBorder="1" applyAlignment="1">
      <alignment horizontal="center"/>
    </xf>
    <xf numFmtId="0" fontId="3" fillId="0" borderId="7" xfId="0" applyFont="1" applyBorder="1"/>
    <xf numFmtId="2" fontId="3" fillId="0" borderId="8" xfId="0" applyNumberFormat="1" applyFont="1" applyBorder="1"/>
    <xf numFmtId="0" fontId="3" fillId="0" borderId="8" xfId="0" applyFont="1" applyBorder="1"/>
    <xf numFmtId="166" fontId="3" fillId="0" borderId="8" xfId="0" applyNumberFormat="1" applyFont="1" applyBorder="1"/>
    <xf numFmtId="0" fontId="3" fillId="0" borderId="8" xfId="0" applyFont="1" applyBorder="1" applyAlignment="1">
      <alignment horizontal="center" vertical="center"/>
    </xf>
    <xf numFmtId="41" fontId="3" fillId="0" borderId="8" xfId="0" applyNumberFormat="1" applyFont="1" applyBorder="1"/>
    <xf numFmtId="43" fontId="0" fillId="0" borderId="0" xfId="0" applyNumberFormat="1"/>
    <xf numFmtId="0" fontId="6" fillId="0" borderId="9" xfId="0" applyFont="1" applyBorder="1"/>
    <xf numFmtId="0" fontId="6" fillId="0" borderId="10" xfId="0" applyFont="1" applyBorder="1"/>
    <xf numFmtId="41" fontId="6" fillId="0" borderId="10" xfId="0" applyNumberFormat="1" applyFont="1" applyBorder="1"/>
    <xf numFmtId="0" fontId="6" fillId="0" borderId="11" xfId="0" applyFont="1" applyBorder="1"/>
    <xf numFmtId="0" fontId="6" fillId="0" borderId="12"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3" xfId="0" applyFont="1" applyBorder="1"/>
    <xf numFmtId="0" fontId="6" fillId="0" borderId="14" xfId="0" applyFont="1" applyBorder="1"/>
    <xf numFmtId="0" fontId="0" fillId="0" borderId="14" xfId="0" applyBorder="1"/>
    <xf numFmtId="41" fontId="6" fillId="0" borderId="14" xfId="0" applyNumberFormat="1" applyFont="1" applyBorder="1"/>
    <xf numFmtId="0" fontId="6" fillId="0" borderId="14" xfId="0" applyFont="1" applyBorder="1" applyAlignment="1">
      <alignment horizontal="center" vertical="center"/>
    </xf>
    <xf numFmtId="0" fontId="6" fillId="0" borderId="15" xfId="0" applyFont="1" applyBorder="1"/>
    <xf numFmtId="0" fontId="6" fillId="0" borderId="10" xfId="0" applyFont="1" applyBorder="1" applyAlignment="1">
      <alignment horizontal="center" vertical="center"/>
    </xf>
    <xf numFmtId="166" fontId="6" fillId="0" borderId="1" xfId="0" applyNumberFormat="1" applyFont="1" applyBorder="1"/>
    <xf numFmtId="41" fontId="6" fillId="0" borderId="19" xfId="0" applyNumberFormat="1" applyFont="1" applyBorder="1"/>
    <xf numFmtId="0" fontId="6" fillId="0" borderId="19" xfId="0" applyFont="1" applyBorder="1" applyAlignment="1">
      <alignment horizontal="center" vertical="center"/>
    </xf>
    <xf numFmtId="0" fontId="6" fillId="0" borderId="19" xfId="0" applyFont="1" applyBorder="1"/>
    <xf numFmtId="41" fontId="3" fillId="0" borderId="19"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7" fontId="0" fillId="0" borderId="0" xfId="0" applyNumberFormat="1"/>
    <xf numFmtId="0" fontId="6" fillId="0" borderId="1" xfId="0" applyFont="1" applyBorder="1" applyAlignment="1">
      <alignment wrapText="1"/>
    </xf>
    <xf numFmtId="41" fontId="0" fillId="0" borderId="0" xfId="0" applyNumberFormat="1"/>
    <xf numFmtId="166"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0" fontId="0" fillId="5" borderId="1" xfId="0" applyFill="1" applyBorder="1" applyAlignment="1">
      <alignment vertical="center"/>
    </xf>
    <xf numFmtId="0" fontId="2" fillId="5" borderId="1" xfId="0" applyFont="1" applyFill="1" applyBorder="1" applyAlignment="1">
      <alignment vertical="center"/>
    </xf>
    <xf numFmtId="0" fontId="2" fillId="5" borderId="1" xfId="0" applyFont="1" applyFill="1" applyBorder="1" applyAlignment="1">
      <alignment vertical="center" wrapText="1"/>
    </xf>
    <xf numFmtId="165" fontId="2" fillId="5" borderId="1" xfId="0" applyNumberFormat="1" applyFont="1" applyFill="1" applyBorder="1" applyAlignment="1">
      <alignment vertical="center" wrapText="1"/>
    </xf>
    <xf numFmtId="165" fontId="2" fillId="5" borderId="1" xfId="0" applyNumberFormat="1" applyFont="1" applyFill="1" applyBorder="1" applyAlignment="1">
      <alignment horizontal="center" vertical="center" wrapText="1"/>
    </xf>
    <xf numFmtId="37" fontId="15" fillId="6" borderId="1" xfId="1" applyNumberFormat="1" applyFont="1" applyFill="1" applyBorder="1" applyAlignment="1">
      <alignment horizontal="center" vertical="center" wrapText="1"/>
    </xf>
    <xf numFmtId="1" fontId="17" fillId="0" borderId="2" xfId="0" applyNumberFormat="1" applyFont="1" applyBorder="1" applyAlignment="1">
      <alignment horizontal="center" vertical="center"/>
    </xf>
    <xf numFmtId="49" fontId="0" fillId="2" borderId="1" xfId="0" applyNumberFormat="1" applyFill="1" applyBorder="1" applyAlignment="1">
      <alignment vertical="center"/>
    </xf>
    <xf numFmtId="49" fontId="2" fillId="2" borderId="1" xfId="0" applyNumberFormat="1" applyFont="1" applyFill="1" applyBorder="1" applyAlignment="1">
      <alignment vertical="center"/>
    </xf>
    <xf numFmtId="49" fontId="2" fillId="2" borderId="1" xfId="0" applyNumberFormat="1" applyFont="1" applyFill="1" applyBorder="1" applyAlignment="1">
      <alignment vertical="center" wrapText="1"/>
    </xf>
    <xf numFmtId="49" fontId="2" fillId="2" borderId="1" xfId="0" applyNumberFormat="1" applyFont="1" applyFill="1" applyBorder="1" applyAlignment="1">
      <alignment horizontal="center" vertical="center" wrapText="1"/>
    </xf>
    <xf numFmtId="49" fontId="0" fillId="0" borderId="1" xfId="1" applyNumberFormat="1" applyFont="1" applyFill="1" applyBorder="1" applyAlignment="1">
      <alignment horizontal="center" vertical="center" wrapText="1"/>
    </xf>
    <xf numFmtId="49" fontId="0" fillId="5" borderId="1" xfId="0" applyNumberFormat="1" applyFill="1" applyBorder="1" applyAlignment="1">
      <alignment vertical="center"/>
    </xf>
    <xf numFmtId="49" fontId="2" fillId="5" borderId="1" xfId="0" applyNumberFormat="1" applyFont="1" applyFill="1" applyBorder="1" applyAlignment="1">
      <alignment vertical="center"/>
    </xf>
    <xf numFmtId="49" fontId="2" fillId="5" borderId="1" xfId="0" applyNumberFormat="1" applyFont="1" applyFill="1" applyBorder="1" applyAlignment="1">
      <alignment vertical="center" wrapText="1"/>
    </xf>
    <xf numFmtId="49" fontId="2" fillId="5" borderId="1" xfId="0" applyNumberFormat="1" applyFont="1" applyFill="1" applyBorder="1" applyAlignment="1">
      <alignment horizontal="center" vertical="center" wrapText="1"/>
    </xf>
    <xf numFmtId="0" fontId="17" fillId="0" borderId="1" xfId="0" applyFont="1" applyBorder="1" applyAlignment="1">
      <alignment horizontal="center" vertical="center"/>
    </xf>
    <xf numFmtId="1" fontId="18" fillId="0" borderId="1" xfId="1" applyNumberFormat="1" applyFont="1" applyFill="1" applyBorder="1" applyAlignment="1">
      <alignment horizontal="center" vertical="center"/>
    </xf>
    <xf numFmtId="0" fontId="0" fillId="0" borderId="1" xfId="0" applyBorder="1" applyAlignment="1">
      <alignment horizontal="center" vertical="center"/>
    </xf>
    <xf numFmtId="1" fontId="0" fillId="0" borderId="1" xfId="1" applyNumberFormat="1" applyFont="1" applyFill="1" applyBorder="1" applyAlignment="1">
      <alignment horizontal="center" vertical="center" wrapText="1"/>
    </xf>
    <xf numFmtId="1" fontId="17" fillId="0" borderId="1" xfId="0" applyNumberFormat="1" applyFont="1" applyBorder="1" applyAlignment="1">
      <alignment horizontal="center" vertical="center"/>
    </xf>
    <xf numFmtId="1" fontId="0" fillId="0" borderId="1" xfId="0" applyNumberFormat="1" applyBorder="1" applyAlignment="1">
      <alignment horizontal="center" vertical="center"/>
    </xf>
    <xf numFmtId="37" fontId="13" fillId="0" borderId="1" xfId="1" applyNumberFormat="1" applyFont="1" applyFill="1" applyBorder="1" applyAlignment="1">
      <alignment vertical="center" wrapText="1"/>
    </xf>
    <xf numFmtId="0" fontId="0" fillId="3" borderId="1" xfId="0" applyFill="1" applyBorder="1"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165" fontId="2" fillId="3" borderId="1" xfId="0" applyNumberFormat="1" applyFont="1" applyFill="1" applyBorder="1" applyAlignment="1">
      <alignment vertical="center" wrapText="1"/>
    </xf>
    <xf numFmtId="165" fontId="2" fillId="3" borderId="1" xfId="0" applyNumberFormat="1" applyFont="1" applyFill="1" applyBorder="1" applyAlignment="1">
      <alignment horizontal="center" vertical="center" wrapText="1"/>
    </xf>
    <xf numFmtId="37" fontId="0" fillId="0" borderId="1" xfId="1" applyNumberFormat="1" applyFont="1" applyFill="1" applyBorder="1" applyAlignment="1">
      <alignment horizontal="left" vertical="center" wrapText="1"/>
    </xf>
    <xf numFmtId="0" fontId="21" fillId="5" borderId="1" xfId="0" applyFont="1" applyFill="1" applyBorder="1" applyAlignment="1">
      <alignment vertical="center" wrapText="1"/>
    </xf>
    <xf numFmtId="0" fontId="21" fillId="2" borderId="1" xfId="0" applyFont="1" applyFill="1" applyBorder="1" applyAlignment="1">
      <alignment horizontal="left" vertical="center" wrapText="1"/>
    </xf>
    <xf numFmtId="0" fontId="24" fillId="0" borderId="1" xfId="0" applyFont="1" applyBorder="1" applyAlignment="1">
      <alignment horizontal="center" vertical="center" wrapText="1"/>
    </xf>
    <xf numFmtId="0" fontId="21" fillId="0" borderId="12"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xf numFmtId="0" fontId="22" fillId="0" borderId="27" xfId="0" applyFont="1" applyBorder="1" applyAlignment="1">
      <alignment horizontal="left" vertical="center" wrapText="1"/>
    </xf>
    <xf numFmtId="0" fontId="23" fillId="0" borderId="36" xfId="0" applyFont="1" applyBorder="1" applyAlignment="1">
      <alignment horizontal="left" vertical="center" wrapText="1"/>
    </xf>
    <xf numFmtId="0" fontId="23" fillId="0" borderId="23" xfId="0" applyFont="1" applyBorder="1" applyAlignment="1">
      <alignment horizontal="left" vertical="center" wrapText="1"/>
    </xf>
    <xf numFmtId="0" fontId="23" fillId="0" borderId="33" xfId="0" applyFont="1" applyBorder="1" applyAlignment="1">
      <alignment horizontal="left" vertical="center" wrapText="1"/>
    </xf>
    <xf numFmtId="0" fontId="23" fillId="0" borderId="0" xfId="0" applyFont="1" applyAlignment="1">
      <alignment horizontal="left" vertical="center" wrapText="1"/>
    </xf>
    <xf numFmtId="0" fontId="23" fillId="0" borderId="31" xfId="0" applyFont="1" applyBorder="1" applyAlignment="1">
      <alignment horizontal="left" vertical="center" wrapText="1"/>
    </xf>
    <xf numFmtId="0" fontId="23" fillId="0" borderId="14"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Border="1" applyAlignment="1">
      <alignment horizontal="center" vertical="center"/>
    </xf>
    <xf numFmtId="0" fontId="20" fillId="8" borderId="31"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8" borderId="32" xfId="0" applyFont="1" applyFill="1" applyBorder="1" applyAlignment="1">
      <alignment horizontal="center" vertical="center" wrapText="1"/>
    </xf>
    <xf numFmtId="0" fontId="20" fillId="7" borderId="33" xfId="0" applyFont="1" applyFill="1" applyBorder="1" applyAlignment="1">
      <alignment horizontal="center" vertical="center" wrapText="1"/>
    </xf>
    <xf numFmtId="0" fontId="20" fillId="7" borderId="0" xfId="0" applyFont="1" applyFill="1" applyAlignment="1">
      <alignment horizontal="center" vertical="center" wrapText="1"/>
    </xf>
    <xf numFmtId="0" fontId="21" fillId="0" borderId="34" xfId="0" applyFont="1" applyBorder="1" applyAlignment="1">
      <alignment horizontal="left" vertical="center" wrapText="1"/>
    </xf>
    <xf numFmtId="0" fontId="21" fillId="0" borderId="35" xfId="0" applyFont="1" applyBorder="1" applyAlignment="1">
      <alignment horizontal="left" vertical="center" wrapText="1"/>
    </xf>
    <xf numFmtId="0" fontId="22" fillId="0" borderId="35" xfId="0" applyFont="1" applyBorder="1" applyAlignment="1">
      <alignment horizontal="left" vertical="center" wrapText="1"/>
    </xf>
    <xf numFmtId="0" fontId="22" fillId="0" borderId="24" xfId="0" applyFont="1" applyBorder="1" applyAlignment="1">
      <alignment horizontal="left" vertical="center" wrapText="1"/>
    </xf>
    <xf numFmtId="37" fontId="16" fillId="5" borderId="27" xfId="1" applyNumberFormat="1" applyFont="1" applyFill="1" applyBorder="1" applyAlignment="1">
      <alignment vertical="center" wrapText="1"/>
    </xf>
    <xf numFmtId="37" fontId="16" fillId="5" borderId="28" xfId="1" applyNumberFormat="1" applyFont="1" applyFill="1" applyBorder="1" applyAlignment="1">
      <alignment vertical="center" wrapText="1"/>
    </xf>
    <xf numFmtId="37" fontId="16" fillId="5" borderId="2" xfId="1" applyNumberFormat="1" applyFont="1" applyFill="1" applyBorder="1" applyAlignment="1">
      <alignment vertical="center" wrapText="1"/>
    </xf>
    <xf numFmtId="0" fontId="2" fillId="4" borderId="29" xfId="0" applyFont="1" applyFill="1" applyBorder="1" applyAlignment="1">
      <alignment horizontal="left" vertical="center"/>
    </xf>
    <xf numFmtId="0" fontId="2" fillId="4" borderId="23" xfId="0" applyFont="1" applyFill="1" applyBorder="1" applyAlignment="1">
      <alignment horizontal="left" vertical="center"/>
    </xf>
    <xf numFmtId="0" fontId="2" fillId="4" borderId="30" xfId="0" applyFont="1" applyFill="1" applyBorder="1" applyAlignment="1">
      <alignment horizontal="left" vertical="center"/>
    </xf>
    <xf numFmtId="0" fontId="1" fillId="7" borderId="20" xfId="0" applyFont="1" applyFill="1" applyBorder="1" applyAlignment="1">
      <alignment horizontal="left" vertical="center" wrapText="1"/>
    </xf>
    <xf numFmtId="0" fontId="1" fillId="7" borderId="21" xfId="0" applyFont="1" applyFill="1" applyBorder="1" applyAlignment="1">
      <alignment horizontal="left" vertical="center" wrapText="1"/>
    </xf>
    <xf numFmtId="0" fontId="1" fillId="7" borderId="22"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4" borderId="24" xfId="0" applyFont="1" applyFill="1" applyBorder="1" applyAlignment="1">
      <alignment horizontal="left" vertical="center"/>
    </xf>
    <xf numFmtId="0" fontId="2" fillId="4" borderId="25" xfId="0" applyFont="1" applyFill="1" applyBorder="1" applyAlignment="1">
      <alignment horizontal="left" vertical="center"/>
    </xf>
    <xf numFmtId="0" fontId="2" fillId="4" borderId="26" xfId="0" applyFont="1" applyFill="1" applyBorder="1" applyAlignment="1">
      <alignment horizontal="left"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49" fontId="2" fillId="4" borderId="29" xfId="0" applyNumberFormat="1" applyFont="1" applyFill="1" applyBorder="1" applyAlignment="1">
      <alignment horizontal="left" vertical="center"/>
    </xf>
    <xf numFmtId="49" fontId="2" fillId="4" borderId="23" xfId="0" applyNumberFormat="1" applyFont="1" applyFill="1" applyBorder="1" applyAlignment="1">
      <alignment horizontal="left" vertical="center"/>
    </xf>
    <xf numFmtId="49" fontId="2" fillId="4" borderId="30" xfId="0" applyNumberFormat="1" applyFont="1" applyFill="1" applyBorder="1" applyAlignment="1">
      <alignment horizontal="left" vertical="center"/>
    </xf>
    <xf numFmtId="49" fontId="16" fillId="5" borderId="27" xfId="1" applyNumberFormat="1" applyFont="1" applyFill="1" applyBorder="1" applyAlignment="1">
      <alignment vertical="center" wrapText="1"/>
    </xf>
    <xf numFmtId="49" fontId="16" fillId="5" borderId="28" xfId="1" applyNumberFormat="1" applyFont="1" applyFill="1" applyBorder="1" applyAlignment="1">
      <alignment vertical="center" wrapText="1"/>
    </xf>
    <xf numFmtId="49" fontId="16" fillId="5" borderId="2" xfId="1" applyNumberFormat="1" applyFont="1" applyFill="1" applyBorder="1" applyAlignment="1">
      <alignment vertical="center" wrapText="1"/>
    </xf>
    <xf numFmtId="49" fontId="2" fillId="7" borderId="1" xfId="0" applyNumberFormat="1" applyFont="1" applyFill="1" applyBorder="1" applyAlignment="1">
      <alignment horizontal="left" vertical="center" wrapText="1"/>
    </xf>
    <xf numFmtId="49" fontId="1" fillId="3"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49" fontId="2" fillId="4" borderId="24" xfId="0" applyNumberFormat="1" applyFont="1" applyFill="1" applyBorder="1" applyAlignment="1">
      <alignment horizontal="left" vertical="center"/>
    </xf>
    <xf numFmtId="49" fontId="2" fillId="4" borderId="25" xfId="0" applyNumberFormat="1" applyFont="1" applyFill="1" applyBorder="1" applyAlignment="1">
      <alignment horizontal="left" vertical="center"/>
    </xf>
    <xf numFmtId="49" fontId="2" fillId="4" borderId="26" xfId="0" applyNumberFormat="1" applyFont="1" applyFill="1" applyBorder="1" applyAlignment="1">
      <alignment horizontal="left" vertical="center"/>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1" fontId="5" fillId="0" borderId="0" xfId="0" applyNumberFormat="1" applyFont="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150943</xdr:colOff>
      <xdr:row>1</xdr:row>
      <xdr:rowOff>658999</xdr:rowOff>
    </xdr:to>
    <xdr:pic>
      <xdr:nvPicPr>
        <xdr:cNvPr id="2" name="Picture 1">
          <a:extLst>
            <a:ext uri="{FF2B5EF4-FFF2-40B4-BE49-F238E27FC236}">
              <a16:creationId xmlns:a16="http://schemas.microsoft.com/office/drawing/2014/main" id="{D747C212-8307-4588-B0A1-91CBBECD9D95}"/>
            </a:ext>
          </a:extLst>
        </xdr:cNvPr>
        <xdr:cNvPicPr/>
      </xdr:nvPicPr>
      <xdr:blipFill>
        <a:blip xmlns:r="http://schemas.openxmlformats.org/officeDocument/2006/relationships" r:embed="rId1" cstate="print"/>
        <a:srcRect/>
        <a:stretch>
          <a:fillRect/>
        </a:stretch>
      </xdr:blipFill>
      <xdr:spPr bwMode="auto">
        <a:xfrm>
          <a:off x="8732520" y="800100"/>
          <a:ext cx="1301563" cy="59803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350520</xdr:colOff>
      <xdr:row>1</xdr:row>
      <xdr:rowOff>60960</xdr:rowOff>
    </xdr:from>
    <xdr:to>
      <xdr:col>6</xdr:col>
      <xdr:colOff>67123</xdr:colOff>
      <xdr:row>1</xdr:row>
      <xdr:rowOff>658999</xdr:rowOff>
    </xdr:to>
    <xdr:pic>
      <xdr:nvPicPr>
        <xdr:cNvPr id="2" name="Picture 1">
          <a:extLst>
            <a:ext uri="{FF2B5EF4-FFF2-40B4-BE49-F238E27FC236}">
              <a16:creationId xmlns:a16="http://schemas.microsoft.com/office/drawing/2014/main" id="{6A7410A3-6707-438B-B2B0-4CE4D14D4C5E}"/>
            </a:ext>
          </a:extLst>
        </xdr:cNvPr>
        <xdr:cNvPicPr/>
      </xdr:nvPicPr>
      <xdr:blipFill>
        <a:blip xmlns:r="http://schemas.openxmlformats.org/officeDocument/2006/relationships" r:embed="rId1" cstate="print"/>
        <a:srcRect/>
        <a:stretch>
          <a:fillRect/>
        </a:stretch>
      </xdr:blipFill>
      <xdr:spPr bwMode="auto">
        <a:xfrm>
          <a:off x="8732520" y="60960"/>
          <a:ext cx="1301563" cy="59803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17"/>
  <sheetViews>
    <sheetView zoomScaleNormal="100" workbookViewId="0">
      <selection activeCell="B4" sqref="B4"/>
    </sheetView>
  </sheetViews>
  <sheetFormatPr defaultRowHeight="14.4" x14ac:dyDescent="0.3"/>
  <cols>
    <col min="2" max="2" width="52.88671875" customWidth="1"/>
    <col min="3" max="3" width="36.88671875" customWidth="1"/>
    <col min="5" max="5" width="14.6640625" customWidth="1"/>
    <col min="6" max="6" width="21.88671875" customWidth="1"/>
    <col min="7" max="7" width="13.44140625" customWidth="1"/>
  </cols>
  <sheetData>
    <row r="1" spans="1:11" ht="59.25" customHeight="1" thickBot="1" x14ac:dyDescent="0.35">
      <c r="A1" s="90" t="s">
        <v>164</v>
      </c>
      <c r="B1" s="91"/>
      <c r="C1" s="91"/>
      <c r="D1" s="91"/>
      <c r="E1" s="91"/>
      <c r="F1" s="91"/>
      <c r="G1" s="91"/>
    </row>
    <row r="2" spans="1:11" ht="60" customHeight="1" x14ac:dyDescent="0.3">
      <c r="A2" s="107" t="s">
        <v>158</v>
      </c>
      <c r="B2" s="108"/>
      <c r="C2" s="108"/>
      <c r="D2" s="108"/>
      <c r="E2" s="108"/>
      <c r="F2" s="108"/>
      <c r="G2" s="109"/>
    </row>
    <row r="3" spans="1:11" ht="18" x14ac:dyDescent="0.3">
      <c r="A3" s="110" t="s">
        <v>0</v>
      </c>
      <c r="B3" s="110"/>
      <c r="C3" s="110"/>
      <c r="D3" s="110"/>
      <c r="E3" s="110"/>
      <c r="F3" s="111" t="s">
        <v>1</v>
      </c>
      <c r="G3" s="111"/>
    </row>
    <row r="4" spans="1:11" ht="31.2" x14ac:dyDescent="0.3">
      <c r="A4" s="71" t="s">
        <v>2</v>
      </c>
      <c r="B4" s="72" t="s">
        <v>3</v>
      </c>
      <c r="C4" s="73" t="s">
        <v>4</v>
      </c>
      <c r="D4" s="74" t="s">
        <v>5</v>
      </c>
      <c r="E4" s="75" t="s">
        <v>6</v>
      </c>
      <c r="F4" s="75" t="s">
        <v>7</v>
      </c>
      <c r="G4" s="75" t="s">
        <v>8</v>
      </c>
    </row>
    <row r="5" spans="1:11" ht="180" customHeight="1" x14ac:dyDescent="0.3">
      <c r="A5" s="46">
        <v>1</v>
      </c>
      <c r="B5" s="70" t="s">
        <v>9</v>
      </c>
      <c r="C5" s="46" t="s">
        <v>10</v>
      </c>
      <c r="D5" s="46" t="s">
        <v>11</v>
      </c>
      <c r="E5" s="46">
        <v>1500</v>
      </c>
      <c r="F5" s="46"/>
      <c r="G5" s="46">
        <f>F5*E5</f>
        <v>0</v>
      </c>
    </row>
    <row r="6" spans="1:11" ht="43.2" x14ac:dyDescent="0.3">
      <c r="A6" s="46">
        <v>2</v>
      </c>
      <c r="B6" s="47" t="s">
        <v>12</v>
      </c>
      <c r="C6" s="46" t="s">
        <v>13</v>
      </c>
      <c r="D6" s="46" t="s">
        <v>14</v>
      </c>
      <c r="E6" s="46">
        <v>1000</v>
      </c>
      <c r="F6" s="46"/>
      <c r="G6" s="46">
        <f t="shared" ref="G6:G35" si="0">F6*E6</f>
        <v>0</v>
      </c>
    </row>
    <row r="7" spans="1:11" ht="45.75" customHeight="1" x14ac:dyDescent="0.3">
      <c r="A7" s="46">
        <v>3</v>
      </c>
      <c r="B7" s="47" t="s">
        <v>15</v>
      </c>
      <c r="C7" s="46" t="s">
        <v>16</v>
      </c>
      <c r="D7" s="46" t="s">
        <v>17</v>
      </c>
      <c r="E7" s="46">
        <v>100</v>
      </c>
      <c r="F7" s="46"/>
      <c r="G7" s="46">
        <f t="shared" si="0"/>
        <v>0</v>
      </c>
    </row>
    <row r="8" spans="1:11" ht="43.2" x14ac:dyDescent="0.3">
      <c r="A8" s="46">
        <v>4</v>
      </c>
      <c r="B8" s="47" t="s">
        <v>18</v>
      </c>
      <c r="C8" s="46" t="s">
        <v>19</v>
      </c>
      <c r="D8" s="46" t="s">
        <v>17</v>
      </c>
      <c r="E8" s="46">
        <v>50</v>
      </c>
      <c r="F8" s="46"/>
      <c r="G8" s="46">
        <f t="shared" si="0"/>
        <v>0</v>
      </c>
    </row>
    <row r="9" spans="1:11" ht="86.4" x14ac:dyDescent="0.3">
      <c r="A9" s="46">
        <v>5</v>
      </c>
      <c r="B9" s="47" t="s">
        <v>20</v>
      </c>
      <c r="C9" s="46" t="s">
        <v>21</v>
      </c>
      <c r="D9" s="46" t="s">
        <v>11</v>
      </c>
      <c r="E9" s="46">
        <v>200</v>
      </c>
      <c r="F9" s="46"/>
      <c r="G9" s="46">
        <f t="shared" si="0"/>
        <v>0</v>
      </c>
    </row>
    <row r="10" spans="1:11" ht="72" x14ac:dyDescent="0.3">
      <c r="A10" s="46">
        <v>6</v>
      </c>
      <c r="B10" s="47" t="s">
        <v>22</v>
      </c>
      <c r="C10" s="46" t="s">
        <v>23</v>
      </c>
      <c r="D10" s="46" t="s">
        <v>11</v>
      </c>
      <c r="E10" s="46">
        <v>200</v>
      </c>
      <c r="F10" s="46"/>
      <c r="G10" s="46">
        <f t="shared" si="0"/>
        <v>0</v>
      </c>
    </row>
    <row r="11" spans="1:11" ht="57.6" x14ac:dyDescent="0.3">
      <c r="A11" s="46">
        <v>7</v>
      </c>
      <c r="B11" s="47" t="s">
        <v>24</v>
      </c>
      <c r="C11" s="46" t="s">
        <v>25</v>
      </c>
      <c r="D11" s="46" t="s">
        <v>11</v>
      </c>
      <c r="E11" s="46">
        <v>120</v>
      </c>
      <c r="F11" s="46"/>
      <c r="G11" s="46">
        <f t="shared" si="0"/>
        <v>0</v>
      </c>
      <c r="H11" s="45"/>
      <c r="I11" s="45"/>
      <c r="J11" s="45"/>
      <c r="K11" s="45"/>
    </row>
    <row r="12" spans="1:11" ht="28.8" x14ac:dyDescent="0.3">
      <c r="A12" s="46">
        <v>8</v>
      </c>
      <c r="B12" s="47" t="s">
        <v>26</v>
      </c>
      <c r="C12" s="46" t="s">
        <v>27</v>
      </c>
      <c r="D12" s="46" t="s">
        <v>11</v>
      </c>
      <c r="E12" s="46">
        <v>100</v>
      </c>
      <c r="F12" s="46"/>
      <c r="G12" s="46">
        <f t="shared" si="0"/>
        <v>0</v>
      </c>
      <c r="H12" s="45"/>
      <c r="I12" s="45"/>
      <c r="J12" s="45"/>
      <c r="K12" s="45"/>
    </row>
    <row r="13" spans="1:11" ht="43.2" x14ac:dyDescent="0.3">
      <c r="A13" s="46">
        <v>9</v>
      </c>
      <c r="B13" s="47" t="s">
        <v>28</v>
      </c>
      <c r="C13" s="46" t="s">
        <v>29</v>
      </c>
      <c r="D13" s="46" t="s">
        <v>30</v>
      </c>
      <c r="E13" s="46">
        <v>5</v>
      </c>
      <c r="F13" s="46"/>
      <c r="G13" s="46">
        <f t="shared" si="0"/>
        <v>0</v>
      </c>
    </row>
    <row r="14" spans="1:11" ht="43.2" x14ac:dyDescent="0.3">
      <c r="A14" s="46">
        <v>10</v>
      </c>
      <c r="B14" s="47" t="s">
        <v>31</v>
      </c>
      <c r="C14" s="46" t="s">
        <v>32</v>
      </c>
      <c r="D14" s="46" t="s">
        <v>30</v>
      </c>
      <c r="E14" s="46">
        <v>5</v>
      </c>
      <c r="F14" s="46"/>
      <c r="G14" s="46">
        <f t="shared" si="0"/>
        <v>0</v>
      </c>
    </row>
    <row r="15" spans="1:11" ht="43.2" x14ac:dyDescent="0.3">
      <c r="A15" s="46">
        <v>11</v>
      </c>
      <c r="B15" s="47" t="s">
        <v>33</v>
      </c>
      <c r="C15" s="46" t="s">
        <v>34</v>
      </c>
      <c r="D15" s="46" t="s">
        <v>30</v>
      </c>
      <c r="E15" s="46">
        <v>5</v>
      </c>
      <c r="F15" s="46"/>
      <c r="G15" s="46">
        <f t="shared" si="0"/>
        <v>0</v>
      </c>
    </row>
    <row r="16" spans="1:11" ht="43.2" x14ac:dyDescent="0.3">
      <c r="A16" s="46">
        <v>12</v>
      </c>
      <c r="B16" s="47" t="s">
        <v>35</v>
      </c>
      <c r="C16" s="46" t="s">
        <v>36</v>
      </c>
      <c r="D16" s="46" t="s">
        <v>30</v>
      </c>
      <c r="E16" s="46">
        <v>5</v>
      </c>
      <c r="F16" s="46"/>
      <c r="G16" s="46">
        <f t="shared" si="0"/>
        <v>0</v>
      </c>
    </row>
    <row r="17" spans="1:14" ht="43.2" x14ac:dyDescent="0.3">
      <c r="A17" s="46">
        <v>13</v>
      </c>
      <c r="B17" s="47" t="s">
        <v>37</v>
      </c>
      <c r="C17" s="46" t="s">
        <v>38</v>
      </c>
      <c r="D17" s="46" t="s">
        <v>30</v>
      </c>
      <c r="E17" s="46">
        <v>5</v>
      </c>
      <c r="F17" s="46"/>
      <c r="G17" s="46">
        <f t="shared" si="0"/>
        <v>0</v>
      </c>
    </row>
    <row r="18" spans="1:14" ht="43.2" x14ac:dyDescent="0.3">
      <c r="A18" s="46">
        <v>14</v>
      </c>
      <c r="B18" s="47" t="s">
        <v>39</v>
      </c>
      <c r="C18" s="46" t="s">
        <v>40</v>
      </c>
      <c r="D18" s="46" t="s">
        <v>30</v>
      </c>
      <c r="E18" s="46">
        <v>5</v>
      </c>
      <c r="F18" s="46"/>
      <c r="G18" s="46">
        <f t="shared" si="0"/>
        <v>0</v>
      </c>
    </row>
    <row r="19" spans="1:14" ht="28.8" x14ac:dyDescent="0.3">
      <c r="A19" s="46">
        <v>15</v>
      </c>
      <c r="B19" s="47" t="s">
        <v>41</v>
      </c>
      <c r="C19" s="46" t="s">
        <v>42</v>
      </c>
      <c r="D19" s="46" t="s">
        <v>43</v>
      </c>
      <c r="E19" s="46">
        <v>10</v>
      </c>
      <c r="F19" s="46"/>
      <c r="G19" s="46">
        <f t="shared" si="0"/>
        <v>0</v>
      </c>
    </row>
    <row r="20" spans="1:14" x14ac:dyDescent="0.3">
      <c r="A20" s="46">
        <v>16</v>
      </c>
      <c r="B20" s="47" t="s">
        <v>44</v>
      </c>
      <c r="C20" s="46" t="s">
        <v>45</v>
      </c>
      <c r="D20" s="46" t="s">
        <v>43</v>
      </c>
      <c r="E20" s="46">
        <v>10</v>
      </c>
      <c r="F20" s="46"/>
      <c r="G20" s="46">
        <f t="shared" si="0"/>
        <v>0</v>
      </c>
    </row>
    <row r="21" spans="1:14" ht="57.6" x14ac:dyDescent="0.3">
      <c r="A21" s="46">
        <v>17</v>
      </c>
      <c r="B21" s="47" t="s">
        <v>46</v>
      </c>
      <c r="C21" s="46" t="s">
        <v>47</v>
      </c>
      <c r="D21" s="46" t="s">
        <v>43</v>
      </c>
      <c r="E21" s="46">
        <v>50</v>
      </c>
      <c r="F21" s="46"/>
      <c r="G21" s="46">
        <f t="shared" si="0"/>
        <v>0</v>
      </c>
    </row>
    <row r="22" spans="1:14" ht="72" x14ac:dyDescent="0.3">
      <c r="A22" s="46">
        <v>18</v>
      </c>
      <c r="B22" s="70" t="s">
        <v>48</v>
      </c>
      <c r="C22" s="46" t="s">
        <v>49</v>
      </c>
      <c r="D22" s="46" t="s">
        <v>50</v>
      </c>
      <c r="E22" s="46">
        <v>100</v>
      </c>
      <c r="F22" s="46"/>
      <c r="G22" s="46">
        <f t="shared" si="0"/>
        <v>0</v>
      </c>
      <c r="I22" s="45"/>
      <c r="J22" s="45"/>
      <c r="K22" s="45"/>
      <c r="L22" s="45"/>
      <c r="M22" s="45"/>
      <c r="N22" s="45"/>
    </row>
    <row r="23" spans="1:14" ht="72" x14ac:dyDescent="0.3">
      <c r="A23" s="46">
        <v>19</v>
      </c>
      <c r="B23" s="70" t="s">
        <v>51</v>
      </c>
      <c r="C23" s="46" t="s">
        <v>52</v>
      </c>
      <c r="D23" s="46" t="s">
        <v>50</v>
      </c>
      <c r="E23" s="46">
        <v>100</v>
      </c>
      <c r="F23" s="46"/>
      <c r="G23" s="46">
        <f t="shared" si="0"/>
        <v>0</v>
      </c>
      <c r="I23" s="45"/>
      <c r="J23" s="45"/>
      <c r="K23" s="45"/>
      <c r="L23" s="45"/>
      <c r="M23" s="45"/>
      <c r="N23" s="45"/>
    </row>
    <row r="24" spans="1:14" ht="57.6" x14ac:dyDescent="0.3">
      <c r="A24" s="46">
        <v>20</v>
      </c>
      <c r="B24" s="70" t="s">
        <v>53</v>
      </c>
      <c r="C24" s="46" t="s">
        <v>54</v>
      </c>
      <c r="D24" s="46" t="s">
        <v>50</v>
      </c>
      <c r="E24" s="46">
        <v>100</v>
      </c>
      <c r="F24" s="46"/>
      <c r="G24" s="46">
        <f t="shared" si="0"/>
        <v>0</v>
      </c>
      <c r="I24" s="45"/>
      <c r="J24" s="45"/>
      <c r="K24" s="45"/>
      <c r="L24" s="45"/>
      <c r="M24" s="45"/>
      <c r="N24" s="45"/>
    </row>
    <row r="25" spans="1:14" ht="144" x14ac:dyDescent="0.3">
      <c r="A25" s="46">
        <v>21</v>
      </c>
      <c r="B25" s="47" t="s">
        <v>55</v>
      </c>
      <c r="C25" s="46" t="s">
        <v>56</v>
      </c>
      <c r="D25" s="46" t="s">
        <v>57</v>
      </c>
      <c r="E25" s="46">
        <v>200</v>
      </c>
      <c r="F25" s="46"/>
      <c r="G25" s="46">
        <f t="shared" si="0"/>
        <v>0</v>
      </c>
    </row>
    <row r="26" spans="1:14" ht="57.6" x14ac:dyDescent="0.3">
      <c r="A26" s="46">
        <v>22</v>
      </c>
      <c r="B26" s="47" t="s">
        <v>58</v>
      </c>
      <c r="C26" s="46" t="s">
        <v>59</v>
      </c>
      <c r="D26" s="46" t="s">
        <v>60</v>
      </c>
      <c r="E26" s="46">
        <v>50</v>
      </c>
      <c r="F26" s="46"/>
      <c r="G26" s="46">
        <f t="shared" si="0"/>
        <v>0</v>
      </c>
    </row>
    <row r="27" spans="1:14" ht="49.5" customHeight="1" x14ac:dyDescent="0.3">
      <c r="A27" s="46">
        <v>23</v>
      </c>
      <c r="B27" s="47" t="s">
        <v>61</v>
      </c>
      <c r="C27" s="46" t="s">
        <v>62</v>
      </c>
      <c r="D27" s="46" t="s">
        <v>43</v>
      </c>
      <c r="E27" s="46">
        <v>10</v>
      </c>
      <c r="F27" s="46"/>
      <c r="G27" s="46">
        <f t="shared" si="0"/>
        <v>0</v>
      </c>
      <c r="I27" s="45"/>
    </row>
    <row r="28" spans="1:14" ht="23.4" customHeight="1" x14ac:dyDescent="0.3">
      <c r="A28" s="46">
        <v>24</v>
      </c>
      <c r="B28" s="70" t="s">
        <v>63</v>
      </c>
      <c r="C28" s="46" t="s">
        <v>64</v>
      </c>
      <c r="D28" s="46" t="s">
        <v>65</v>
      </c>
      <c r="E28" s="46">
        <v>150</v>
      </c>
      <c r="F28" s="46"/>
      <c r="G28" s="46">
        <f t="shared" si="0"/>
        <v>0</v>
      </c>
      <c r="I28" s="45"/>
    </row>
    <row r="29" spans="1:14" ht="48.6" customHeight="1" x14ac:dyDescent="0.3">
      <c r="A29" s="46">
        <v>25</v>
      </c>
      <c r="B29" s="47" t="s">
        <v>66</v>
      </c>
      <c r="C29" s="46" t="s">
        <v>67</v>
      </c>
      <c r="D29" s="46" t="s">
        <v>43</v>
      </c>
      <c r="E29" s="46">
        <v>12</v>
      </c>
      <c r="F29" s="46"/>
      <c r="G29" s="46">
        <f t="shared" si="0"/>
        <v>0</v>
      </c>
    </row>
    <row r="30" spans="1:14" ht="79.95" customHeight="1" x14ac:dyDescent="0.3">
      <c r="A30" s="46">
        <v>26</v>
      </c>
      <c r="B30" s="70" t="s">
        <v>68</v>
      </c>
      <c r="C30" s="46" t="s">
        <v>69</v>
      </c>
      <c r="D30" s="46" t="s">
        <v>50</v>
      </c>
      <c r="E30" s="46">
        <v>10</v>
      </c>
      <c r="F30" s="46"/>
      <c r="G30" s="46">
        <f t="shared" si="0"/>
        <v>0</v>
      </c>
    </row>
    <row r="31" spans="1:14" ht="48.6" customHeight="1" x14ac:dyDescent="0.3">
      <c r="A31" s="46">
        <v>27</v>
      </c>
      <c r="B31" s="47" t="s">
        <v>70</v>
      </c>
      <c r="C31" s="46" t="s">
        <v>71</v>
      </c>
      <c r="D31" s="46" t="s">
        <v>72</v>
      </c>
      <c r="E31" s="46">
        <v>15</v>
      </c>
      <c r="F31" s="46"/>
      <c r="G31" s="46">
        <f t="shared" si="0"/>
        <v>0</v>
      </c>
    </row>
    <row r="32" spans="1:14" ht="72" x14ac:dyDescent="0.3">
      <c r="A32" s="46">
        <v>28</v>
      </c>
      <c r="B32" s="47" t="s">
        <v>73</v>
      </c>
      <c r="C32" s="46" t="s">
        <v>74</v>
      </c>
      <c r="D32" s="46" t="s">
        <v>50</v>
      </c>
      <c r="E32" s="46">
        <v>100</v>
      </c>
      <c r="F32" s="46"/>
      <c r="G32" s="46">
        <f t="shared" si="0"/>
        <v>0</v>
      </c>
      <c r="I32" s="45"/>
      <c r="J32" s="45"/>
      <c r="K32" s="45"/>
      <c r="L32" s="45"/>
      <c r="M32" s="45"/>
    </row>
    <row r="33" spans="1:13" ht="72.599999999999994" customHeight="1" x14ac:dyDescent="0.3">
      <c r="A33" s="46">
        <v>29</v>
      </c>
      <c r="B33" s="47" t="s">
        <v>75</v>
      </c>
      <c r="C33" s="46" t="s">
        <v>76</v>
      </c>
      <c r="D33" s="46" t="s">
        <v>50</v>
      </c>
      <c r="E33" s="46">
        <v>50</v>
      </c>
      <c r="F33" s="46"/>
      <c r="G33" s="46">
        <f t="shared" si="0"/>
        <v>0</v>
      </c>
      <c r="I33" s="45"/>
      <c r="J33" s="45"/>
      <c r="K33" s="45"/>
      <c r="L33" s="45"/>
      <c r="M33" s="45"/>
    </row>
    <row r="34" spans="1:13" ht="57.6" x14ac:dyDescent="0.3">
      <c r="A34" s="46">
        <v>30</v>
      </c>
      <c r="B34" s="47" t="s">
        <v>77</v>
      </c>
      <c r="C34" s="76" t="s">
        <v>78</v>
      </c>
      <c r="D34" s="46" t="s">
        <v>50</v>
      </c>
      <c r="E34" s="46">
        <v>50</v>
      </c>
      <c r="F34" s="46"/>
      <c r="G34" s="46">
        <f t="shared" si="0"/>
        <v>0</v>
      </c>
      <c r="I34" s="45"/>
      <c r="J34" s="45"/>
      <c r="K34" s="45"/>
      <c r="L34" s="45"/>
      <c r="M34" s="45"/>
    </row>
    <row r="35" spans="1:13" ht="48.6" customHeight="1" x14ac:dyDescent="0.3">
      <c r="A35" s="46">
        <v>31</v>
      </c>
      <c r="B35" s="47" t="s">
        <v>79</v>
      </c>
      <c r="C35" s="46" t="s">
        <v>80</v>
      </c>
      <c r="D35" s="46" t="s">
        <v>50</v>
      </c>
      <c r="E35" s="46">
        <v>50</v>
      </c>
      <c r="F35" s="46"/>
      <c r="G35" s="46">
        <f t="shared" si="0"/>
        <v>0</v>
      </c>
      <c r="I35" s="45"/>
      <c r="J35" s="45"/>
      <c r="K35" s="45"/>
      <c r="L35" s="45"/>
      <c r="M35" s="45"/>
    </row>
    <row r="36" spans="1:13" ht="18" x14ac:dyDescent="0.3">
      <c r="A36" s="101" t="s">
        <v>81</v>
      </c>
      <c r="B36" s="102"/>
      <c r="C36" s="102"/>
      <c r="D36" s="102"/>
      <c r="E36" s="102"/>
      <c r="F36" s="103"/>
      <c r="G36" s="53">
        <f>SUM(G5:G35)</f>
        <v>0</v>
      </c>
      <c r="I36" s="45"/>
      <c r="J36" s="45"/>
      <c r="K36" s="45"/>
      <c r="L36" s="45"/>
      <c r="M36" s="45"/>
    </row>
    <row r="37" spans="1:13" ht="14.4" customHeight="1" x14ac:dyDescent="0.3">
      <c r="A37" s="104" t="s">
        <v>159</v>
      </c>
      <c r="B37" s="105"/>
      <c r="C37" s="105"/>
      <c r="D37" s="105"/>
      <c r="E37" s="105"/>
      <c r="F37" s="105"/>
      <c r="G37" s="106"/>
    </row>
    <row r="38" spans="1:13" ht="14.4" customHeight="1" x14ac:dyDescent="0.3">
      <c r="A38" s="112"/>
      <c r="B38" s="113"/>
      <c r="C38" s="113"/>
      <c r="D38" s="113"/>
      <c r="E38" s="113"/>
      <c r="F38" s="113"/>
      <c r="G38" s="114"/>
    </row>
    <row r="39" spans="1:13" ht="31.2" x14ac:dyDescent="0.3">
      <c r="A39" s="48" t="s">
        <v>2</v>
      </c>
      <c r="B39" s="49" t="s">
        <v>3</v>
      </c>
      <c r="C39" s="50" t="s">
        <v>4</v>
      </c>
      <c r="D39" s="51" t="s">
        <v>5</v>
      </c>
      <c r="E39" s="52" t="s">
        <v>6</v>
      </c>
      <c r="F39" s="52" t="s">
        <v>7</v>
      </c>
      <c r="G39" s="52" t="s">
        <v>8</v>
      </c>
    </row>
    <row r="40" spans="1:13" ht="172.8" x14ac:dyDescent="0.3">
      <c r="A40" s="46">
        <v>1</v>
      </c>
      <c r="B40" s="70" t="s">
        <v>9</v>
      </c>
      <c r="C40" s="46" t="s">
        <v>10</v>
      </c>
      <c r="D40" s="46" t="s">
        <v>11</v>
      </c>
      <c r="E40" s="46">
        <v>1500</v>
      </c>
      <c r="F40" s="46"/>
      <c r="G40" s="46">
        <f>F40*E40</f>
        <v>0</v>
      </c>
    </row>
    <row r="41" spans="1:13" ht="43.2" x14ac:dyDescent="0.3">
      <c r="A41" s="46">
        <v>2</v>
      </c>
      <c r="B41" s="47" t="s">
        <v>12</v>
      </c>
      <c r="C41" s="46" t="s">
        <v>13</v>
      </c>
      <c r="D41" s="46" t="s">
        <v>50</v>
      </c>
      <c r="E41" s="46">
        <v>1000</v>
      </c>
      <c r="F41" s="46"/>
      <c r="G41" s="46">
        <f t="shared" ref="G41:G70" si="1">F41*E41</f>
        <v>0</v>
      </c>
    </row>
    <row r="42" spans="1:13" ht="43.2" x14ac:dyDescent="0.3">
      <c r="A42" s="46">
        <v>3</v>
      </c>
      <c r="B42" s="47" t="s">
        <v>15</v>
      </c>
      <c r="C42" s="46" t="s">
        <v>16</v>
      </c>
      <c r="D42" s="46" t="s">
        <v>17</v>
      </c>
      <c r="E42" s="46">
        <v>100</v>
      </c>
      <c r="F42" s="46"/>
      <c r="G42" s="46">
        <f t="shared" si="1"/>
        <v>0</v>
      </c>
    </row>
    <row r="43" spans="1:13" ht="43.2" x14ac:dyDescent="0.3">
      <c r="A43" s="46">
        <v>4</v>
      </c>
      <c r="B43" s="47" t="s">
        <v>82</v>
      </c>
      <c r="C43" s="46" t="s">
        <v>19</v>
      </c>
      <c r="D43" s="46" t="s">
        <v>17</v>
      </c>
      <c r="E43" s="46">
        <v>50</v>
      </c>
      <c r="F43" s="46"/>
      <c r="G43" s="46">
        <f t="shared" si="1"/>
        <v>0</v>
      </c>
    </row>
    <row r="44" spans="1:13" ht="86.4" x14ac:dyDescent="0.3">
      <c r="A44" s="46">
        <v>5</v>
      </c>
      <c r="B44" s="47" t="s">
        <v>83</v>
      </c>
      <c r="C44" s="46" t="s">
        <v>21</v>
      </c>
      <c r="D44" s="46" t="s">
        <v>11</v>
      </c>
      <c r="E44" s="46">
        <v>200</v>
      </c>
      <c r="F44" s="46"/>
      <c r="G44" s="46">
        <f t="shared" si="1"/>
        <v>0</v>
      </c>
    </row>
    <row r="45" spans="1:13" ht="72" x14ac:dyDescent="0.3">
      <c r="A45" s="46">
        <v>6</v>
      </c>
      <c r="B45" s="47" t="s">
        <v>84</v>
      </c>
      <c r="C45" s="46" t="s">
        <v>23</v>
      </c>
      <c r="D45" s="46" t="s">
        <v>11</v>
      </c>
      <c r="E45" s="46">
        <v>200</v>
      </c>
      <c r="F45" s="46"/>
      <c r="G45" s="46">
        <f t="shared" si="1"/>
        <v>0</v>
      </c>
    </row>
    <row r="46" spans="1:13" ht="57.6" x14ac:dyDescent="0.3">
      <c r="A46" s="46">
        <v>7</v>
      </c>
      <c r="B46" s="47" t="s">
        <v>24</v>
      </c>
      <c r="C46" s="46" t="s">
        <v>25</v>
      </c>
      <c r="D46" s="46" t="s">
        <v>11</v>
      </c>
      <c r="E46" s="46">
        <v>120</v>
      </c>
      <c r="F46" s="46"/>
      <c r="G46" s="46">
        <f t="shared" si="1"/>
        <v>0</v>
      </c>
    </row>
    <row r="47" spans="1:13" ht="28.8" x14ac:dyDescent="0.3">
      <c r="A47" s="46">
        <v>8</v>
      </c>
      <c r="B47" s="47" t="s">
        <v>26</v>
      </c>
      <c r="C47" s="46" t="s">
        <v>27</v>
      </c>
      <c r="D47" s="46" t="s">
        <v>11</v>
      </c>
      <c r="E47" s="46">
        <v>100</v>
      </c>
      <c r="F47" s="46"/>
      <c r="G47" s="46">
        <f t="shared" si="1"/>
        <v>0</v>
      </c>
    </row>
    <row r="48" spans="1:13" ht="43.2" x14ac:dyDescent="0.3">
      <c r="A48" s="46">
        <v>9</v>
      </c>
      <c r="B48" s="47" t="s">
        <v>28</v>
      </c>
      <c r="C48" s="46" t="s">
        <v>29</v>
      </c>
      <c r="D48" s="46" t="s">
        <v>30</v>
      </c>
      <c r="E48" s="46">
        <v>5</v>
      </c>
      <c r="F48" s="46"/>
      <c r="G48" s="46">
        <f t="shared" si="1"/>
        <v>0</v>
      </c>
    </row>
    <row r="49" spans="1:7" ht="43.2" x14ac:dyDescent="0.3">
      <c r="A49" s="46">
        <v>10</v>
      </c>
      <c r="B49" s="47" t="s">
        <v>31</v>
      </c>
      <c r="C49" s="46" t="s">
        <v>32</v>
      </c>
      <c r="D49" s="46" t="s">
        <v>30</v>
      </c>
      <c r="E49" s="46">
        <v>5</v>
      </c>
      <c r="F49" s="46"/>
      <c r="G49" s="46">
        <f t="shared" si="1"/>
        <v>0</v>
      </c>
    </row>
    <row r="50" spans="1:7" ht="43.2" x14ac:dyDescent="0.3">
      <c r="A50" s="46">
        <v>11</v>
      </c>
      <c r="B50" s="47" t="s">
        <v>33</v>
      </c>
      <c r="C50" s="46" t="s">
        <v>34</v>
      </c>
      <c r="D50" s="46" t="s">
        <v>30</v>
      </c>
      <c r="E50" s="46">
        <v>5</v>
      </c>
      <c r="F50" s="46"/>
      <c r="G50" s="46">
        <f t="shared" si="1"/>
        <v>0</v>
      </c>
    </row>
    <row r="51" spans="1:7" ht="43.2" x14ac:dyDescent="0.3">
      <c r="A51" s="46">
        <v>12</v>
      </c>
      <c r="B51" s="47" t="s">
        <v>35</v>
      </c>
      <c r="C51" s="46" t="s">
        <v>36</v>
      </c>
      <c r="D51" s="46" t="s">
        <v>30</v>
      </c>
      <c r="E51" s="46">
        <v>5</v>
      </c>
      <c r="F51" s="46"/>
      <c r="G51" s="46">
        <f t="shared" si="1"/>
        <v>0</v>
      </c>
    </row>
    <row r="52" spans="1:7" ht="43.2" x14ac:dyDescent="0.3">
      <c r="A52" s="46">
        <v>13</v>
      </c>
      <c r="B52" s="47" t="s">
        <v>37</v>
      </c>
      <c r="C52" s="46" t="s">
        <v>38</v>
      </c>
      <c r="D52" s="46" t="s">
        <v>30</v>
      </c>
      <c r="E52" s="46">
        <v>5</v>
      </c>
      <c r="F52" s="46"/>
      <c r="G52" s="46">
        <f t="shared" si="1"/>
        <v>0</v>
      </c>
    </row>
    <row r="53" spans="1:7" ht="43.2" x14ac:dyDescent="0.3">
      <c r="A53" s="46">
        <v>14</v>
      </c>
      <c r="B53" s="47" t="s">
        <v>39</v>
      </c>
      <c r="C53" s="46" t="s">
        <v>40</v>
      </c>
      <c r="D53" s="46" t="s">
        <v>30</v>
      </c>
      <c r="E53" s="46">
        <v>5</v>
      </c>
      <c r="F53" s="46"/>
      <c r="G53" s="46">
        <f t="shared" si="1"/>
        <v>0</v>
      </c>
    </row>
    <row r="54" spans="1:7" ht="28.8" x14ac:dyDescent="0.3">
      <c r="A54" s="46">
        <v>15</v>
      </c>
      <c r="B54" s="47" t="s">
        <v>41</v>
      </c>
      <c r="C54" s="46" t="s">
        <v>42</v>
      </c>
      <c r="D54" s="46" t="s">
        <v>43</v>
      </c>
      <c r="E54" s="46">
        <v>10</v>
      </c>
      <c r="F54" s="46"/>
      <c r="G54" s="46">
        <f t="shared" si="1"/>
        <v>0</v>
      </c>
    </row>
    <row r="55" spans="1:7" x14ac:dyDescent="0.3">
      <c r="A55" s="46">
        <v>16</v>
      </c>
      <c r="B55" s="47" t="s">
        <v>44</v>
      </c>
      <c r="C55" s="46" t="s">
        <v>45</v>
      </c>
      <c r="D55" s="46" t="s">
        <v>43</v>
      </c>
      <c r="E55" s="46">
        <v>10</v>
      </c>
      <c r="F55" s="46"/>
      <c r="G55" s="46">
        <f t="shared" si="1"/>
        <v>0</v>
      </c>
    </row>
    <row r="56" spans="1:7" ht="57.6" x14ac:dyDescent="0.3">
      <c r="A56" s="46">
        <v>17</v>
      </c>
      <c r="B56" s="47" t="s">
        <v>46</v>
      </c>
      <c r="C56" s="46" t="s">
        <v>47</v>
      </c>
      <c r="D56" s="46" t="s">
        <v>43</v>
      </c>
      <c r="E56" s="46">
        <v>50</v>
      </c>
      <c r="F56" s="46"/>
      <c r="G56" s="46">
        <f t="shared" si="1"/>
        <v>0</v>
      </c>
    </row>
    <row r="57" spans="1:7" ht="72" x14ac:dyDescent="0.3">
      <c r="A57" s="46">
        <v>18</v>
      </c>
      <c r="B57" s="70" t="s">
        <v>48</v>
      </c>
      <c r="C57" s="46" t="s">
        <v>49</v>
      </c>
      <c r="D57" s="46" t="s">
        <v>50</v>
      </c>
      <c r="E57" s="46">
        <v>100</v>
      </c>
      <c r="F57" s="46"/>
      <c r="G57" s="46">
        <f t="shared" si="1"/>
        <v>0</v>
      </c>
    </row>
    <row r="58" spans="1:7" ht="72" x14ac:dyDescent="0.3">
      <c r="A58" s="46">
        <v>19</v>
      </c>
      <c r="B58" s="70" t="s">
        <v>51</v>
      </c>
      <c r="C58" s="46" t="s">
        <v>52</v>
      </c>
      <c r="D58" s="46" t="s">
        <v>50</v>
      </c>
      <c r="E58" s="46">
        <v>100</v>
      </c>
      <c r="F58" s="46"/>
      <c r="G58" s="46">
        <f t="shared" si="1"/>
        <v>0</v>
      </c>
    </row>
    <row r="59" spans="1:7" ht="57.6" x14ac:dyDescent="0.3">
      <c r="A59" s="46">
        <v>20</v>
      </c>
      <c r="B59" s="70" t="s">
        <v>53</v>
      </c>
      <c r="C59" s="46" t="s">
        <v>54</v>
      </c>
      <c r="D59" s="46" t="s">
        <v>50</v>
      </c>
      <c r="E59" s="46">
        <v>100</v>
      </c>
      <c r="F59" s="46"/>
      <c r="G59" s="46">
        <f t="shared" si="1"/>
        <v>0</v>
      </c>
    </row>
    <row r="60" spans="1:7" ht="144" x14ac:dyDescent="0.3">
      <c r="A60" s="46">
        <v>21</v>
      </c>
      <c r="B60" s="47" t="s">
        <v>55</v>
      </c>
      <c r="C60" s="46" t="s">
        <v>56</v>
      </c>
      <c r="D60" s="46" t="s">
        <v>57</v>
      </c>
      <c r="E60" s="46">
        <v>200</v>
      </c>
      <c r="F60" s="46"/>
      <c r="G60" s="46">
        <f t="shared" si="1"/>
        <v>0</v>
      </c>
    </row>
    <row r="61" spans="1:7" ht="57.6" x14ac:dyDescent="0.3">
      <c r="A61" s="46">
        <v>22</v>
      </c>
      <c r="B61" s="47" t="s">
        <v>58</v>
      </c>
      <c r="C61" s="46" t="s">
        <v>59</v>
      </c>
      <c r="D61" s="46" t="s">
        <v>60</v>
      </c>
      <c r="E61" s="46">
        <v>50</v>
      </c>
      <c r="F61" s="46"/>
      <c r="G61" s="46">
        <f t="shared" si="1"/>
        <v>0</v>
      </c>
    </row>
    <row r="62" spans="1:7" ht="43.2" x14ac:dyDescent="0.3">
      <c r="A62" s="46">
        <v>23</v>
      </c>
      <c r="B62" s="47" t="s">
        <v>61</v>
      </c>
      <c r="C62" s="46" t="s">
        <v>62</v>
      </c>
      <c r="D62" s="46" t="s">
        <v>43</v>
      </c>
      <c r="E62" s="46">
        <v>10</v>
      </c>
      <c r="F62" s="46"/>
      <c r="G62" s="46">
        <f t="shared" si="1"/>
        <v>0</v>
      </c>
    </row>
    <row r="63" spans="1:7" x14ac:dyDescent="0.3">
      <c r="A63" s="46">
        <v>24</v>
      </c>
      <c r="B63" s="70" t="s">
        <v>63</v>
      </c>
      <c r="C63" s="46" t="s">
        <v>64</v>
      </c>
      <c r="D63" s="46" t="s">
        <v>65</v>
      </c>
      <c r="E63" s="46">
        <v>150</v>
      </c>
      <c r="F63" s="46"/>
      <c r="G63" s="46">
        <f t="shared" si="1"/>
        <v>0</v>
      </c>
    </row>
    <row r="64" spans="1:7" ht="28.8" x14ac:dyDescent="0.3">
      <c r="A64" s="46">
        <v>25</v>
      </c>
      <c r="B64" s="47" t="s">
        <v>66</v>
      </c>
      <c r="C64" s="46" t="s">
        <v>67</v>
      </c>
      <c r="D64" s="46" t="s">
        <v>43</v>
      </c>
      <c r="E64" s="46">
        <v>12</v>
      </c>
      <c r="F64" s="46"/>
      <c r="G64" s="46">
        <f t="shared" si="1"/>
        <v>0</v>
      </c>
    </row>
    <row r="65" spans="1:7" ht="72" x14ac:dyDescent="0.3">
      <c r="A65" s="46">
        <v>26</v>
      </c>
      <c r="B65" s="70" t="s">
        <v>68</v>
      </c>
      <c r="C65" s="46" t="s">
        <v>69</v>
      </c>
      <c r="D65" s="46" t="s">
        <v>50</v>
      </c>
      <c r="E65" s="46">
        <v>10</v>
      </c>
      <c r="F65" s="46"/>
      <c r="G65" s="46">
        <f t="shared" si="1"/>
        <v>0</v>
      </c>
    </row>
    <row r="66" spans="1:7" ht="43.2" x14ac:dyDescent="0.3">
      <c r="A66" s="46">
        <v>27</v>
      </c>
      <c r="B66" s="47" t="s">
        <v>70</v>
      </c>
      <c r="C66" s="46" t="s">
        <v>71</v>
      </c>
      <c r="D66" s="46" t="s">
        <v>72</v>
      </c>
      <c r="E66" s="46">
        <v>15</v>
      </c>
      <c r="F66" s="46"/>
      <c r="G66" s="46">
        <f t="shared" si="1"/>
        <v>0</v>
      </c>
    </row>
    <row r="67" spans="1:7" ht="72" x14ac:dyDescent="0.3">
      <c r="A67" s="46">
        <v>28</v>
      </c>
      <c r="B67" s="47" t="s">
        <v>73</v>
      </c>
      <c r="C67" s="46" t="s">
        <v>74</v>
      </c>
      <c r="D67" s="46" t="s">
        <v>50</v>
      </c>
      <c r="E67" s="46">
        <v>100</v>
      </c>
      <c r="F67" s="46"/>
      <c r="G67" s="46">
        <f t="shared" si="1"/>
        <v>0</v>
      </c>
    </row>
    <row r="68" spans="1:7" ht="57.6" x14ac:dyDescent="0.3">
      <c r="A68" s="46">
        <v>29</v>
      </c>
      <c r="B68" s="47" t="s">
        <v>75</v>
      </c>
      <c r="C68" s="46" t="s">
        <v>76</v>
      </c>
      <c r="D68" s="46" t="s">
        <v>50</v>
      </c>
      <c r="E68" s="46">
        <v>50</v>
      </c>
      <c r="F68" s="46"/>
      <c r="G68" s="46">
        <f t="shared" si="1"/>
        <v>0</v>
      </c>
    </row>
    <row r="69" spans="1:7" ht="57.6" x14ac:dyDescent="0.3">
      <c r="A69" s="46">
        <v>30</v>
      </c>
      <c r="B69" s="47" t="s">
        <v>77</v>
      </c>
      <c r="C69" s="46" t="s">
        <v>78</v>
      </c>
      <c r="D69" s="46" t="s">
        <v>50</v>
      </c>
      <c r="E69" s="46">
        <v>50</v>
      </c>
      <c r="F69" s="46"/>
      <c r="G69" s="46">
        <f t="shared" si="1"/>
        <v>0</v>
      </c>
    </row>
    <row r="70" spans="1:7" ht="43.2" x14ac:dyDescent="0.3">
      <c r="A70" s="46">
        <v>31</v>
      </c>
      <c r="B70" s="47" t="s">
        <v>79</v>
      </c>
      <c r="C70" s="46" t="s">
        <v>80</v>
      </c>
      <c r="D70" s="46" t="s">
        <v>50</v>
      </c>
      <c r="E70" s="46">
        <v>50</v>
      </c>
      <c r="F70" s="46"/>
      <c r="G70" s="46">
        <f t="shared" si="1"/>
        <v>0</v>
      </c>
    </row>
    <row r="71" spans="1:7" ht="18" customHeight="1" x14ac:dyDescent="0.3">
      <c r="A71" s="101" t="s">
        <v>81</v>
      </c>
      <c r="B71" s="102"/>
      <c r="C71" s="102"/>
      <c r="D71" s="102"/>
      <c r="E71" s="102"/>
      <c r="F71" s="103"/>
      <c r="G71" s="46">
        <f>SUM(G40:G70)</f>
        <v>0</v>
      </c>
    </row>
    <row r="72" spans="1:7" ht="30" customHeight="1" x14ac:dyDescent="0.3">
      <c r="A72" s="104" t="s">
        <v>160</v>
      </c>
      <c r="B72" s="105"/>
      <c r="C72" s="105"/>
      <c r="D72" s="105"/>
      <c r="E72" s="105"/>
      <c r="F72" s="105"/>
      <c r="G72" s="106"/>
    </row>
    <row r="73" spans="1:7" ht="31.2" x14ac:dyDescent="0.3">
      <c r="A73" s="48" t="s">
        <v>2</v>
      </c>
      <c r="B73" s="49" t="s">
        <v>3</v>
      </c>
      <c r="C73" s="50" t="s">
        <v>4</v>
      </c>
      <c r="D73" s="51" t="s">
        <v>5</v>
      </c>
      <c r="E73" s="52" t="s">
        <v>6</v>
      </c>
      <c r="F73" s="52" t="s">
        <v>7</v>
      </c>
      <c r="G73" s="52" t="s">
        <v>8</v>
      </c>
    </row>
    <row r="74" spans="1:7" ht="172.8" x14ac:dyDescent="0.3">
      <c r="A74" s="46">
        <v>1</v>
      </c>
      <c r="B74" s="70" t="s">
        <v>9</v>
      </c>
      <c r="C74" s="46" t="s">
        <v>10</v>
      </c>
      <c r="D74" s="46" t="s">
        <v>11</v>
      </c>
      <c r="E74" s="46">
        <v>1500</v>
      </c>
      <c r="F74" s="46"/>
      <c r="G74" s="46">
        <f>F74*E74</f>
        <v>0</v>
      </c>
    </row>
    <row r="75" spans="1:7" ht="43.2" x14ac:dyDescent="0.3">
      <c r="A75" s="46">
        <v>2</v>
      </c>
      <c r="B75" s="47" t="s">
        <v>12</v>
      </c>
      <c r="C75" s="46" t="s">
        <v>13</v>
      </c>
      <c r="D75" s="46" t="s">
        <v>50</v>
      </c>
      <c r="E75" s="46">
        <v>1000</v>
      </c>
      <c r="F75" s="46"/>
      <c r="G75" s="46">
        <f t="shared" ref="G75:G104" si="2">F75*E75</f>
        <v>0</v>
      </c>
    </row>
    <row r="76" spans="1:7" ht="43.2" x14ac:dyDescent="0.3">
      <c r="A76" s="46">
        <v>3</v>
      </c>
      <c r="B76" s="47" t="s">
        <v>15</v>
      </c>
      <c r="C76" s="46" t="s">
        <v>16</v>
      </c>
      <c r="D76" s="46" t="s">
        <v>17</v>
      </c>
      <c r="E76" s="46">
        <v>100</v>
      </c>
      <c r="F76" s="46"/>
      <c r="G76" s="46">
        <f t="shared" si="2"/>
        <v>0</v>
      </c>
    </row>
    <row r="77" spans="1:7" ht="43.2" x14ac:dyDescent="0.3">
      <c r="A77" s="46">
        <v>4</v>
      </c>
      <c r="B77" s="47" t="s">
        <v>82</v>
      </c>
      <c r="C77" s="46" t="s">
        <v>19</v>
      </c>
      <c r="D77" s="46" t="s">
        <v>17</v>
      </c>
      <c r="E77" s="46">
        <v>50</v>
      </c>
      <c r="F77" s="46"/>
      <c r="G77" s="46">
        <f t="shared" si="2"/>
        <v>0</v>
      </c>
    </row>
    <row r="78" spans="1:7" ht="86.4" x14ac:dyDescent="0.3">
      <c r="A78" s="46">
        <v>5</v>
      </c>
      <c r="B78" s="47" t="s">
        <v>83</v>
      </c>
      <c r="C78" s="46" t="s">
        <v>21</v>
      </c>
      <c r="D78" s="46" t="s">
        <v>11</v>
      </c>
      <c r="E78" s="46">
        <v>200</v>
      </c>
      <c r="F78" s="46"/>
      <c r="G78" s="46">
        <f t="shared" si="2"/>
        <v>0</v>
      </c>
    </row>
    <row r="79" spans="1:7" ht="72" x14ac:dyDescent="0.3">
      <c r="A79" s="46">
        <v>6</v>
      </c>
      <c r="B79" s="47" t="s">
        <v>84</v>
      </c>
      <c r="C79" s="46" t="s">
        <v>23</v>
      </c>
      <c r="D79" s="46" t="s">
        <v>11</v>
      </c>
      <c r="E79" s="46">
        <v>200</v>
      </c>
      <c r="F79" s="46"/>
      <c r="G79" s="46">
        <f t="shared" si="2"/>
        <v>0</v>
      </c>
    </row>
    <row r="80" spans="1:7" ht="57.6" x14ac:dyDescent="0.3">
      <c r="A80" s="46">
        <v>7</v>
      </c>
      <c r="B80" s="47" t="s">
        <v>24</v>
      </c>
      <c r="C80" s="46" t="s">
        <v>25</v>
      </c>
      <c r="D80" s="46" t="s">
        <v>11</v>
      </c>
      <c r="E80" s="46">
        <v>120</v>
      </c>
      <c r="F80" s="46"/>
      <c r="G80" s="46">
        <f t="shared" si="2"/>
        <v>0</v>
      </c>
    </row>
    <row r="81" spans="1:7" ht="28.8" x14ac:dyDescent="0.3">
      <c r="A81" s="46">
        <v>8</v>
      </c>
      <c r="B81" s="47" t="s">
        <v>26</v>
      </c>
      <c r="C81" s="46" t="s">
        <v>27</v>
      </c>
      <c r="D81" s="46" t="s">
        <v>11</v>
      </c>
      <c r="E81" s="46">
        <v>100</v>
      </c>
      <c r="F81" s="46"/>
      <c r="G81" s="46">
        <f t="shared" si="2"/>
        <v>0</v>
      </c>
    </row>
    <row r="82" spans="1:7" ht="43.2" x14ac:dyDescent="0.3">
      <c r="A82" s="46">
        <v>9</v>
      </c>
      <c r="B82" s="47" t="s">
        <v>28</v>
      </c>
      <c r="C82" s="46" t="s">
        <v>29</v>
      </c>
      <c r="D82" s="46" t="s">
        <v>30</v>
      </c>
      <c r="E82" s="46">
        <v>5</v>
      </c>
      <c r="F82" s="46"/>
      <c r="G82" s="46">
        <f t="shared" si="2"/>
        <v>0</v>
      </c>
    </row>
    <row r="83" spans="1:7" ht="43.2" x14ac:dyDescent="0.3">
      <c r="A83" s="46">
        <v>10</v>
      </c>
      <c r="B83" s="47" t="s">
        <v>31</v>
      </c>
      <c r="C83" s="46" t="s">
        <v>32</v>
      </c>
      <c r="D83" s="46" t="s">
        <v>30</v>
      </c>
      <c r="E83" s="46">
        <v>5</v>
      </c>
      <c r="F83" s="46"/>
      <c r="G83" s="46">
        <f t="shared" si="2"/>
        <v>0</v>
      </c>
    </row>
    <row r="84" spans="1:7" ht="43.2" x14ac:dyDescent="0.3">
      <c r="A84" s="46">
        <v>11</v>
      </c>
      <c r="B84" s="47" t="s">
        <v>33</v>
      </c>
      <c r="C84" s="46" t="s">
        <v>34</v>
      </c>
      <c r="D84" s="46" t="s">
        <v>30</v>
      </c>
      <c r="E84" s="46">
        <v>5</v>
      </c>
      <c r="F84" s="46"/>
      <c r="G84" s="46">
        <f t="shared" si="2"/>
        <v>0</v>
      </c>
    </row>
    <row r="85" spans="1:7" ht="43.2" x14ac:dyDescent="0.3">
      <c r="A85" s="46">
        <v>12</v>
      </c>
      <c r="B85" s="47" t="s">
        <v>35</v>
      </c>
      <c r="C85" s="46" t="s">
        <v>36</v>
      </c>
      <c r="D85" s="46" t="s">
        <v>30</v>
      </c>
      <c r="E85" s="46">
        <v>5</v>
      </c>
      <c r="F85" s="46"/>
      <c r="G85" s="46">
        <f t="shared" si="2"/>
        <v>0</v>
      </c>
    </row>
    <row r="86" spans="1:7" ht="43.2" x14ac:dyDescent="0.3">
      <c r="A86" s="46">
        <v>13</v>
      </c>
      <c r="B86" s="47" t="s">
        <v>37</v>
      </c>
      <c r="C86" s="46" t="s">
        <v>38</v>
      </c>
      <c r="D86" s="46" t="s">
        <v>30</v>
      </c>
      <c r="E86" s="46">
        <v>5</v>
      </c>
      <c r="F86" s="46"/>
      <c r="G86" s="46">
        <f t="shared" si="2"/>
        <v>0</v>
      </c>
    </row>
    <row r="87" spans="1:7" ht="43.2" x14ac:dyDescent="0.3">
      <c r="A87" s="46">
        <v>14</v>
      </c>
      <c r="B87" s="47" t="s">
        <v>39</v>
      </c>
      <c r="C87" s="46" t="s">
        <v>40</v>
      </c>
      <c r="D87" s="46" t="s">
        <v>30</v>
      </c>
      <c r="E87" s="46">
        <v>5</v>
      </c>
      <c r="F87" s="46"/>
      <c r="G87" s="46">
        <f t="shared" si="2"/>
        <v>0</v>
      </c>
    </row>
    <row r="88" spans="1:7" ht="28.8" x14ac:dyDescent="0.3">
      <c r="A88" s="46">
        <v>15</v>
      </c>
      <c r="B88" s="47" t="s">
        <v>41</v>
      </c>
      <c r="C88" s="46" t="s">
        <v>42</v>
      </c>
      <c r="D88" s="46" t="s">
        <v>43</v>
      </c>
      <c r="E88" s="46">
        <v>10</v>
      </c>
      <c r="F88" s="46"/>
      <c r="G88" s="46">
        <f t="shared" si="2"/>
        <v>0</v>
      </c>
    </row>
    <row r="89" spans="1:7" x14ac:dyDescent="0.3">
      <c r="A89" s="46">
        <v>16</v>
      </c>
      <c r="B89" s="47" t="s">
        <v>44</v>
      </c>
      <c r="C89" s="46" t="s">
        <v>45</v>
      </c>
      <c r="D89" s="46" t="s">
        <v>43</v>
      </c>
      <c r="E89" s="46">
        <v>10</v>
      </c>
      <c r="F89" s="46"/>
      <c r="G89" s="46">
        <f t="shared" si="2"/>
        <v>0</v>
      </c>
    </row>
    <row r="90" spans="1:7" ht="57.6" x14ac:dyDescent="0.3">
      <c r="A90" s="46">
        <v>17</v>
      </c>
      <c r="B90" s="47" t="s">
        <v>46</v>
      </c>
      <c r="C90" s="46" t="s">
        <v>47</v>
      </c>
      <c r="D90" s="46" t="s">
        <v>43</v>
      </c>
      <c r="E90" s="46">
        <v>50</v>
      </c>
      <c r="F90" s="46"/>
      <c r="G90" s="46">
        <f t="shared" si="2"/>
        <v>0</v>
      </c>
    </row>
    <row r="91" spans="1:7" ht="72" x14ac:dyDescent="0.3">
      <c r="A91" s="46">
        <v>18</v>
      </c>
      <c r="B91" s="70" t="s">
        <v>48</v>
      </c>
      <c r="C91" s="46" t="s">
        <v>49</v>
      </c>
      <c r="D91" s="46" t="s">
        <v>50</v>
      </c>
      <c r="E91" s="46">
        <v>100</v>
      </c>
      <c r="F91" s="46"/>
      <c r="G91" s="46">
        <f t="shared" si="2"/>
        <v>0</v>
      </c>
    </row>
    <row r="92" spans="1:7" ht="72" x14ac:dyDescent="0.3">
      <c r="A92" s="46">
        <v>19</v>
      </c>
      <c r="B92" s="70" t="s">
        <v>51</v>
      </c>
      <c r="C92" s="46" t="s">
        <v>52</v>
      </c>
      <c r="D92" s="46" t="s">
        <v>50</v>
      </c>
      <c r="E92" s="46">
        <v>100</v>
      </c>
      <c r="F92" s="46"/>
      <c r="G92" s="46">
        <f t="shared" si="2"/>
        <v>0</v>
      </c>
    </row>
    <row r="93" spans="1:7" ht="57.6" x14ac:dyDescent="0.3">
      <c r="A93" s="46">
        <v>20</v>
      </c>
      <c r="B93" s="70" t="s">
        <v>53</v>
      </c>
      <c r="C93" s="46" t="s">
        <v>54</v>
      </c>
      <c r="D93" s="46" t="s">
        <v>50</v>
      </c>
      <c r="E93" s="46">
        <v>100</v>
      </c>
      <c r="F93" s="46"/>
      <c r="G93" s="46">
        <f t="shared" si="2"/>
        <v>0</v>
      </c>
    </row>
    <row r="94" spans="1:7" ht="144" x14ac:dyDescent="0.3">
      <c r="A94" s="46">
        <v>21</v>
      </c>
      <c r="B94" s="47" t="s">
        <v>55</v>
      </c>
      <c r="C94" s="46" t="s">
        <v>56</v>
      </c>
      <c r="D94" s="46" t="s">
        <v>57</v>
      </c>
      <c r="E94" s="46">
        <v>200</v>
      </c>
      <c r="F94" s="46"/>
      <c r="G94" s="46">
        <f t="shared" si="2"/>
        <v>0</v>
      </c>
    </row>
    <row r="95" spans="1:7" ht="57.6" x14ac:dyDescent="0.3">
      <c r="A95" s="46">
        <v>22</v>
      </c>
      <c r="B95" s="47" t="s">
        <v>58</v>
      </c>
      <c r="C95" s="46" t="s">
        <v>59</v>
      </c>
      <c r="D95" s="46" t="s">
        <v>60</v>
      </c>
      <c r="E95" s="46">
        <v>50</v>
      </c>
      <c r="F95" s="46"/>
      <c r="G95" s="46">
        <f t="shared" si="2"/>
        <v>0</v>
      </c>
    </row>
    <row r="96" spans="1:7" ht="43.2" x14ac:dyDescent="0.3">
      <c r="A96" s="46">
        <v>23</v>
      </c>
      <c r="B96" s="47" t="s">
        <v>61</v>
      </c>
      <c r="C96" s="46" t="s">
        <v>62</v>
      </c>
      <c r="D96" s="46" t="s">
        <v>43</v>
      </c>
      <c r="E96" s="46">
        <v>10</v>
      </c>
      <c r="F96" s="46"/>
      <c r="G96" s="46">
        <f t="shared" si="2"/>
        <v>0</v>
      </c>
    </row>
    <row r="97" spans="1:7" x14ac:dyDescent="0.3">
      <c r="A97" s="46">
        <v>24</v>
      </c>
      <c r="B97" s="70" t="s">
        <v>63</v>
      </c>
      <c r="C97" s="46" t="s">
        <v>64</v>
      </c>
      <c r="D97" s="46" t="s">
        <v>65</v>
      </c>
      <c r="E97" s="46">
        <v>150</v>
      </c>
      <c r="F97" s="46"/>
      <c r="G97" s="46">
        <f t="shared" si="2"/>
        <v>0</v>
      </c>
    </row>
    <row r="98" spans="1:7" ht="28.8" x14ac:dyDescent="0.3">
      <c r="A98" s="46">
        <v>25</v>
      </c>
      <c r="B98" s="47" t="s">
        <v>66</v>
      </c>
      <c r="C98" s="46" t="s">
        <v>67</v>
      </c>
      <c r="D98" s="46" t="s">
        <v>43</v>
      </c>
      <c r="E98" s="46">
        <v>12</v>
      </c>
      <c r="F98" s="46"/>
      <c r="G98" s="46">
        <f t="shared" si="2"/>
        <v>0</v>
      </c>
    </row>
    <row r="99" spans="1:7" ht="72" x14ac:dyDescent="0.3">
      <c r="A99" s="46">
        <v>26</v>
      </c>
      <c r="B99" s="70" t="s">
        <v>68</v>
      </c>
      <c r="C99" s="46" t="s">
        <v>69</v>
      </c>
      <c r="D99" s="46" t="s">
        <v>50</v>
      </c>
      <c r="E99" s="46">
        <v>10</v>
      </c>
      <c r="F99" s="46"/>
      <c r="G99" s="46">
        <f t="shared" si="2"/>
        <v>0</v>
      </c>
    </row>
    <row r="100" spans="1:7" ht="43.2" x14ac:dyDescent="0.3">
      <c r="A100" s="46">
        <v>27</v>
      </c>
      <c r="B100" s="47" t="s">
        <v>70</v>
      </c>
      <c r="C100" s="46" t="s">
        <v>71</v>
      </c>
      <c r="D100" s="46" t="s">
        <v>72</v>
      </c>
      <c r="E100" s="46">
        <v>15</v>
      </c>
      <c r="F100" s="46"/>
      <c r="G100" s="46">
        <f t="shared" si="2"/>
        <v>0</v>
      </c>
    </row>
    <row r="101" spans="1:7" ht="72" x14ac:dyDescent="0.3">
      <c r="A101" s="46">
        <v>28</v>
      </c>
      <c r="B101" s="47" t="s">
        <v>73</v>
      </c>
      <c r="C101" s="46" t="s">
        <v>74</v>
      </c>
      <c r="D101" s="46" t="s">
        <v>50</v>
      </c>
      <c r="E101" s="46">
        <v>100</v>
      </c>
      <c r="F101" s="46"/>
      <c r="G101" s="46">
        <f t="shared" si="2"/>
        <v>0</v>
      </c>
    </row>
    <row r="102" spans="1:7" ht="57.6" x14ac:dyDescent="0.3">
      <c r="A102" s="46">
        <v>29</v>
      </c>
      <c r="B102" s="47" t="s">
        <v>75</v>
      </c>
      <c r="C102" s="46" t="s">
        <v>76</v>
      </c>
      <c r="D102" s="46" t="s">
        <v>50</v>
      </c>
      <c r="E102" s="46">
        <v>50</v>
      </c>
      <c r="F102" s="46"/>
      <c r="G102" s="46">
        <f t="shared" si="2"/>
        <v>0</v>
      </c>
    </row>
    <row r="103" spans="1:7" ht="57.6" x14ac:dyDescent="0.3">
      <c r="A103" s="46">
        <v>30</v>
      </c>
      <c r="B103" s="47" t="s">
        <v>77</v>
      </c>
      <c r="C103" s="46" t="s">
        <v>78</v>
      </c>
      <c r="D103" s="46" t="s">
        <v>50</v>
      </c>
      <c r="E103" s="46">
        <v>50</v>
      </c>
      <c r="F103" s="46"/>
      <c r="G103" s="46">
        <f t="shared" si="2"/>
        <v>0</v>
      </c>
    </row>
    <row r="104" spans="1:7" ht="43.2" x14ac:dyDescent="0.3">
      <c r="A104" s="46">
        <v>31</v>
      </c>
      <c r="B104" s="47" t="s">
        <v>79</v>
      </c>
      <c r="C104" s="46" t="s">
        <v>80</v>
      </c>
      <c r="D104" s="46" t="s">
        <v>50</v>
      </c>
      <c r="E104" s="46">
        <v>50</v>
      </c>
      <c r="F104" s="46"/>
      <c r="G104" s="46">
        <f t="shared" si="2"/>
        <v>0</v>
      </c>
    </row>
    <row r="105" spans="1:7" ht="18" x14ac:dyDescent="0.3">
      <c r="A105" s="101" t="s">
        <v>81</v>
      </c>
      <c r="B105" s="102"/>
      <c r="C105" s="102"/>
      <c r="D105" s="102"/>
      <c r="E105" s="102"/>
      <c r="F105" s="103"/>
      <c r="G105" s="46">
        <f>SUM(G74:G104)</f>
        <v>0</v>
      </c>
    </row>
    <row r="106" spans="1:7" ht="18.600000000000001" thickBot="1" x14ac:dyDescent="0.35">
      <c r="A106" s="92" t="s">
        <v>132</v>
      </c>
      <c r="B106" s="93"/>
      <c r="C106" s="93"/>
      <c r="D106" s="93"/>
      <c r="E106" s="94"/>
      <c r="F106" s="95" t="s">
        <v>133</v>
      </c>
      <c r="G106" s="96"/>
    </row>
    <row r="107" spans="1:7" ht="41.4" x14ac:dyDescent="0.3">
      <c r="A107" s="97" t="s">
        <v>134</v>
      </c>
      <c r="B107" s="98"/>
      <c r="C107" s="99" t="s">
        <v>135</v>
      </c>
      <c r="D107" s="100"/>
      <c r="E107" s="100"/>
      <c r="F107" s="77" t="s">
        <v>136</v>
      </c>
      <c r="G107" s="78"/>
    </row>
    <row r="108" spans="1:7" ht="27.6" x14ac:dyDescent="0.3">
      <c r="A108" s="80" t="s">
        <v>137</v>
      </c>
      <c r="B108" s="81"/>
      <c r="C108" s="82" t="s">
        <v>138</v>
      </c>
      <c r="D108" s="83"/>
      <c r="E108" s="83" t="s">
        <v>139</v>
      </c>
      <c r="F108" s="77" t="s">
        <v>140</v>
      </c>
      <c r="G108" s="78"/>
    </row>
    <row r="109" spans="1:7" ht="41.4" x14ac:dyDescent="0.3">
      <c r="A109" s="80" t="s">
        <v>141</v>
      </c>
      <c r="B109" s="81"/>
      <c r="C109" s="82" t="s">
        <v>142</v>
      </c>
      <c r="D109" s="83"/>
      <c r="E109" s="83"/>
      <c r="F109" s="77" t="s">
        <v>143</v>
      </c>
      <c r="G109" s="78"/>
    </row>
    <row r="110" spans="1:7" ht="41.4" x14ac:dyDescent="0.3">
      <c r="A110" s="80" t="s">
        <v>144</v>
      </c>
      <c r="B110" s="81"/>
      <c r="C110" s="82" t="s">
        <v>145</v>
      </c>
      <c r="D110" s="83"/>
      <c r="E110" s="83">
        <v>30</v>
      </c>
      <c r="F110" s="77" t="s">
        <v>146</v>
      </c>
      <c r="G110" s="78"/>
    </row>
    <row r="111" spans="1:7" ht="27.6" x14ac:dyDescent="0.3">
      <c r="A111" s="80" t="s">
        <v>147</v>
      </c>
      <c r="B111" s="81"/>
      <c r="C111" s="82" t="s">
        <v>148</v>
      </c>
      <c r="D111" s="83"/>
      <c r="E111" s="83" t="s">
        <v>149</v>
      </c>
      <c r="F111" s="77" t="s">
        <v>150</v>
      </c>
      <c r="G111" s="78"/>
    </row>
    <row r="112" spans="1:7" ht="27.6" x14ac:dyDescent="0.3">
      <c r="A112" s="84" t="s">
        <v>151</v>
      </c>
      <c r="B112" s="85"/>
      <c r="C112" s="85"/>
      <c r="D112" s="85"/>
      <c r="E112" s="85"/>
      <c r="F112" s="77" t="s">
        <v>152</v>
      </c>
      <c r="G112" s="79"/>
    </row>
    <row r="113" spans="1:7" ht="55.2" x14ac:dyDescent="0.3">
      <c r="A113" s="86"/>
      <c r="B113" s="87"/>
      <c r="C113" s="87"/>
      <c r="D113" s="87"/>
      <c r="E113" s="87"/>
      <c r="F113" s="77" t="s">
        <v>153</v>
      </c>
      <c r="G113" s="79"/>
    </row>
    <row r="114" spans="1:7" ht="27.6" x14ac:dyDescent="0.3">
      <c r="A114" s="86"/>
      <c r="B114" s="87"/>
      <c r="C114" s="87"/>
      <c r="D114" s="87"/>
      <c r="E114" s="87"/>
      <c r="F114" s="77" t="s">
        <v>154</v>
      </c>
      <c r="G114" s="79"/>
    </row>
    <row r="115" spans="1:7" ht="27.6" x14ac:dyDescent="0.3">
      <c r="A115" s="86"/>
      <c r="B115" s="87"/>
      <c r="C115" s="87"/>
      <c r="D115" s="87"/>
      <c r="E115" s="87"/>
      <c r="F115" s="77" t="s">
        <v>155</v>
      </c>
      <c r="G115" s="79"/>
    </row>
    <row r="116" spans="1:7" ht="27.6" x14ac:dyDescent="0.3">
      <c r="A116" s="86"/>
      <c r="B116" s="87"/>
      <c r="C116" s="87"/>
      <c r="D116" s="87"/>
      <c r="E116" s="87"/>
      <c r="F116" s="77" t="s">
        <v>156</v>
      </c>
      <c r="G116" s="79"/>
    </row>
    <row r="117" spans="1:7" ht="15" thickBot="1" x14ac:dyDescent="0.35">
      <c r="A117" s="88"/>
      <c r="B117" s="89"/>
      <c r="C117" s="89"/>
      <c r="D117" s="89"/>
      <c r="E117" s="89"/>
      <c r="F117" s="77" t="s">
        <v>157</v>
      </c>
      <c r="G117" s="79"/>
    </row>
  </sheetData>
  <protectedRanges>
    <protectedRange sqref="C107:D107 C108:E111 G107:G117" name="Område1_1_1"/>
    <protectedRange sqref="A112" name="Område1_1_1_1"/>
  </protectedRanges>
  <mergeCells count="22">
    <mergeCell ref="A1:G1"/>
    <mergeCell ref="A106:E106"/>
    <mergeCell ref="F106:G106"/>
    <mergeCell ref="A107:B107"/>
    <mergeCell ref="C107:E107"/>
    <mergeCell ref="A71:F71"/>
    <mergeCell ref="A72:G72"/>
    <mergeCell ref="A105:F105"/>
    <mergeCell ref="A2:G2"/>
    <mergeCell ref="A3:E3"/>
    <mergeCell ref="F3:G3"/>
    <mergeCell ref="A36:F36"/>
    <mergeCell ref="A37:G38"/>
    <mergeCell ref="A111:B111"/>
    <mergeCell ref="C111:E111"/>
    <mergeCell ref="A112:E117"/>
    <mergeCell ref="A108:B108"/>
    <mergeCell ref="C108:E108"/>
    <mergeCell ref="A109:B109"/>
    <mergeCell ref="C109:E109"/>
    <mergeCell ref="A110:B110"/>
    <mergeCell ref="C110:E110"/>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2AF3-92E2-404A-9BD4-0CD32EA4FACF}">
  <dimension ref="A1:G117"/>
  <sheetViews>
    <sheetView tabSelected="1" topLeftCell="A11" zoomScaleNormal="100" workbookViewId="0">
      <selection activeCell="C5" sqref="C5"/>
    </sheetView>
  </sheetViews>
  <sheetFormatPr defaultRowHeight="14.4" x14ac:dyDescent="0.3"/>
  <cols>
    <col min="1" max="1" width="4" bestFit="1" customWidth="1"/>
    <col min="2" max="2" width="52.88671875" customWidth="1"/>
    <col min="3" max="3" width="36.88671875" customWidth="1"/>
    <col min="5" max="5" width="14.6640625" customWidth="1"/>
    <col min="6" max="6" width="23.109375" customWidth="1"/>
    <col min="7" max="7" width="13.44140625" customWidth="1"/>
  </cols>
  <sheetData>
    <row r="1" spans="1:7" ht="40.200000000000003" customHeight="1" x14ac:dyDescent="0.3">
      <c r="A1" s="115" t="s">
        <v>165</v>
      </c>
      <c r="B1" s="116"/>
      <c r="C1" s="116"/>
      <c r="D1" s="116"/>
      <c r="E1" s="116"/>
      <c r="F1" s="116"/>
      <c r="G1" s="116"/>
    </row>
    <row r="2" spans="1:7" ht="60" customHeight="1" x14ac:dyDescent="0.3">
      <c r="A2" s="123" t="s">
        <v>161</v>
      </c>
      <c r="B2" s="123"/>
      <c r="C2" s="123"/>
      <c r="D2" s="123"/>
      <c r="E2" s="123"/>
      <c r="F2" s="123"/>
      <c r="G2" s="123"/>
    </row>
    <row r="3" spans="1:7" ht="18" x14ac:dyDescent="0.3">
      <c r="A3" s="124" t="s">
        <v>0</v>
      </c>
      <c r="B3" s="124"/>
      <c r="C3" s="124"/>
      <c r="D3" s="124"/>
      <c r="E3" s="124"/>
      <c r="F3" s="125" t="s">
        <v>1</v>
      </c>
      <c r="G3" s="125"/>
    </row>
    <row r="4" spans="1:7" ht="31.2" x14ac:dyDescent="0.3">
      <c r="A4" s="55" t="s">
        <v>2</v>
      </c>
      <c r="B4" s="56" t="s">
        <v>3</v>
      </c>
      <c r="C4" s="57" t="s">
        <v>4</v>
      </c>
      <c r="D4" s="57" t="s">
        <v>5</v>
      </c>
      <c r="E4" s="58" t="s">
        <v>6</v>
      </c>
      <c r="F4" s="58" t="s">
        <v>7</v>
      </c>
      <c r="G4" s="58" t="s">
        <v>8</v>
      </c>
    </row>
    <row r="5" spans="1:7" ht="182.25" customHeight="1" x14ac:dyDescent="0.3">
      <c r="A5" s="59">
        <v>1</v>
      </c>
      <c r="B5" s="70" t="s">
        <v>9</v>
      </c>
      <c r="C5" s="46" t="s">
        <v>10</v>
      </c>
      <c r="D5" s="46" t="s">
        <v>11</v>
      </c>
      <c r="E5" s="54">
        <v>1500</v>
      </c>
      <c r="F5" s="54"/>
      <c r="G5" s="54">
        <f>F5*E5</f>
        <v>0</v>
      </c>
    </row>
    <row r="6" spans="1:7" ht="43.2" x14ac:dyDescent="0.3">
      <c r="A6" s="59">
        <v>2</v>
      </c>
      <c r="B6" s="47" t="s">
        <v>12</v>
      </c>
      <c r="C6" s="46" t="s">
        <v>13</v>
      </c>
      <c r="D6" s="46" t="s">
        <v>14</v>
      </c>
      <c r="E6" s="54">
        <v>1000</v>
      </c>
      <c r="F6" s="54"/>
      <c r="G6" s="54">
        <f t="shared" ref="G6:G35" si="0">F6*E6</f>
        <v>0</v>
      </c>
    </row>
    <row r="7" spans="1:7" ht="45.75" customHeight="1" x14ac:dyDescent="0.3">
      <c r="A7" s="59">
        <v>3</v>
      </c>
      <c r="B7" s="47" t="s">
        <v>15</v>
      </c>
      <c r="C7" s="46" t="s">
        <v>16</v>
      </c>
      <c r="D7" s="46" t="s">
        <v>17</v>
      </c>
      <c r="E7" s="54">
        <v>100</v>
      </c>
      <c r="F7" s="54"/>
      <c r="G7" s="54">
        <f t="shared" si="0"/>
        <v>0</v>
      </c>
    </row>
    <row r="8" spans="1:7" ht="43.2" x14ac:dyDescent="0.3">
      <c r="A8" s="59">
        <v>4</v>
      </c>
      <c r="B8" s="47" t="s">
        <v>18</v>
      </c>
      <c r="C8" s="46" t="s">
        <v>19</v>
      </c>
      <c r="D8" s="46" t="s">
        <v>17</v>
      </c>
      <c r="E8" s="54">
        <v>50</v>
      </c>
      <c r="F8" s="54"/>
      <c r="G8" s="54">
        <f t="shared" si="0"/>
        <v>0</v>
      </c>
    </row>
    <row r="9" spans="1:7" ht="86.4" x14ac:dyDescent="0.3">
      <c r="A9" s="59">
        <v>5</v>
      </c>
      <c r="B9" s="47" t="s">
        <v>20</v>
      </c>
      <c r="C9" s="46" t="s">
        <v>21</v>
      </c>
      <c r="D9" s="46" t="s">
        <v>11</v>
      </c>
      <c r="E9" s="54">
        <v>200</v>
      </c>
      <c r="F9" s="54"/>
      <c r="G9" s="54">
        <f t="shared" si="0"/>
        <v>0</v>
      </c>
    </row>
    <row r="10" spans="1:7" ht="72" x14ac:dyDescent="0.3">
      <c r="A10" s="59">
        <v>6</v>
      </c>
      <c r="B10" s="47" t="s">
        <v>22</v>
      </c>
      <c r="C10" s="46" t="s">
        <v>23</v>
      </c>
      <c r="D10" s="46" t="s">
        <v>11</v>
      </c>
      <c r="E10" s="54">
        <v>200</v>
      </c>
      <c r="F10" s="54"/>
      <c r="G10" s="54">
        <f t="shared" si="0"/>
        <v>0</v>
      </c>
    </row>
    <row r="11" spans="1:7" ht="57.6" x14ac:dyDescent="0.3">
      <c r="A11" s="59">
        <v>7</v>
      </c>
      <c r="B11" s="47" t="s">
        <v>24</v>
      </c>
      <c r="C11" s="46" t="s">
        <v>25</v>
      </c>
      <c r="D11" s="46" t="s">
        <v>11</v>
      </c>
      <c r="E11" s="54">
        <v>120</v>
      </c>
      <c r="F11" s="54"/>
      <c r="G11" s="54">
        <f t="shared" si="0"/>
        <v>0</v>
      </c>
    </row>
    <row r="12" spans="1:7" ht="28.8" x14ac:dyDescent="0.3">
      <c r="A12" s="59">
        <v>8</v>
      </c>
      <c r="B12" s="47" t="s">
        <v>26</v>
      </c>
      <c r="C12" s="46" t="s">
        <v>27</v>
      </c>
      <c r="D12" s="46" t="s">
        <v>11</v>
      </c>
      <c r="E12" s="54">
        <v>100</v>
      </c>
      <c r="F12" s="54"/>
      <c r="G12" s="54">
        <f t="shared" si="0"/>
        <v>0</v>
      </c>
    </row>
    <row r="13" spans="1:7" ht="43.2" x14ac:dyDescent="0.3">
      <c r="A13" s="59">
        <v>9</v>
      </c>
      <c r="B13" s="47" t="s">
        <v>28</v>
      </c>
      <c r="C13" s="46" t="s">
        <v>29</v>
      </c>
      <c r="D13" s="46" t="s">
        <v>30</v>
      </c>
      <c r="E13" s="54">
        <v>5</v>
      </c>
      <c r="F13" s="54"/>
      <c r="G13" s="54">
        <f t="shared" si="0"/>
        <v>0</v>
      </c>
    </row>
    <row r="14" spans="1:7" ht="43.2" x14ac:dyDescent="0.3">
      <c r="A14" s="59">
        <v>10</v>
      </c>
      <c r="B14" s="47" t="s">
        <v>31</v>
      </c>
      <c r="C14" s="46" t="s">
        <v>32</v>
      </c>
      <c r="D14" s="46" t="s">
        <v>30</v>
      </c>
      <c r="E14" s="54">
        <v>5</v>
      </c>
      <c r="F14" s="54"/>
      <c r="G14" s="54">
        <f t="shared" si="0"/>
        <v>0</v>
      </c>
    </row>
    <row r="15" spans="1:7" ht="43.2" x14ac:dyDescent="0.3">
      <c r="A15" s="59">
        <v>11</v>
      </c>
      <c r="B15" s="47" t="s">
        <v>33</v>
      </c>
      <c r="C15" s="46" t="s">
        <v>34</v>
      </c>
      <c r="D15" s="46" t="s">
        <v>30</v>
      </c>
      <c r="E15" s="54">
        <v>5</v>
      </c>
      <c r="F15" s="54"/>
      <c r="G15" s="54">
        <f t="shared" si="0"/>
        <v>0</v>
      </c>
    </row>
    <row r="16" spans="1:7" ht="43.2" x14ac:dyDescent="0.3">
      <c r="A16" s="59">
        <v>12</v>
      </c>
      <c r="B16" s="47" t="s">
        <v>35</v>
      </c>
      <c r="C16" s="46" t="s">
        <v>36</v>
      </c>
      <c r="D16" s="46" t="s">
        <v>30</v>
      </c>
      <c r="E16" s="54">
        <v>5</v>
      </c>
      <c r="F16" s="54"/>
      <c r="G16" s="54">
        <f t="shared" si="0"/>
        <v>0</v>
      </c>
    </row>
    <row r="17" spans="1:7" ht="43.2" x14ac:dyDescent="0.3">
      <c r="A17" s="59">
        <v>13</v>
      </c>
      <c r="B17" s="47" t="s">
        <v>37</v>
      </c>
      <c r="C17" s="46" t="s">
        <v>38</v>
      </c>
      <c r="D17" s="46" t="s">
        <v>30</v>
      </c>
      <c r="E17" s="54">
        <v>5</v>
      </c>
      <c r="F17" s="54"/>
      <c r="G17" s="54">
        <f t="shared" si="0"/>
        <v>0</v>
      </c>
    </row>
    <row r="18" spans="1:7" ht="43.2" x14ac:dyDescent="0.3">
      <c r="A18" s="59">
        <v>14</v>
      </c>
      <c r="B18" s="47" t="s">
        <v>39</v>
      </c>
      <c r="C18" s="46" t="s">
        <v>40</v>
      </c>
      <c r="D18" s="46" t="s">
        <v>30</v>
      </c>
      <c r="E18" s="54">
        <v>5</v>
      </c>
      <c r="F18" s="54"/>
      <c r="G18" s="54">
        <f t="shared" si="0"/>
        <v>0</v>
      </c>
    </row>
    <row r="19" spans="1:7" ht="28.8" x14ac:dyDescent="0.3">
      <c r="A19" s="59">
        <v>15</v>
      </c>
      <c r="B19" s="47" t="s">
        <v>41</v>
      </c>
      <c r="C19" s="46" t="s">
        <v>42</v>
      </c>
      <c r="D19" s="46" t="s">
        <v>43</v>
      </c>
      <c r="E19" s="54">
        <v>10</v>
      </c>
      <c r="F19" s="54"/>
      <c r="G19" s="54">
        <f t="shared" si="0"/>
        <v>0</v>
      </c>
    </row>
    <row r="20" spans="1:7" x14ac:dyDescent="0.3">
      <c r="A20" s="59">
        <v>16</v>
      </c>
      <c r="B20" s="47" t="s">
        <v>44</v>
      </c>
      <c r="C20" s="46" t="s">
        <v>45</v>
      </c>
      <c r="D20" s="46" t="s">
        <v>43</v>
      </c>
      <c r="E20" s="54">
        <v>10</v>
      </c>
      <c r="F20" s="54"/>
      <c r="G20" s="54">
        <f t="shared" si="0"/>
        <v>0</v>
      </c>
    </row>
    <row r="21" spans="1:7" ht="57.6" x14ac:dyDescent="0.3">
      <c r="A21" s="59">
        <v>17</v>
      </c>
      <c r="B21" s="47" t="s">
        <v>46</v>
      </c>
      <c r="C21" s="46" t="s">
        <v>47</v>
      </c>
      <c r="D21" s="46" t="s">
        <v>43</v>
      </c>
      <c r="E21" s="54">
        <v>50</v>
      </c>
      <c r="F21" s="54"/>
      <c r="G21" s="54">
        <f t="shared" si="0"/>
        <v>0</v>
      </c>
    </row>
    <row r="22" spans="1:7" ht="72" x14ac:dyDescent="0.3">
      <c r="A22" s="59">
        <v>18</v>
      </c>
      <c r="B22" s="70" t="s">
        <v>48</v>
      </c>
      <c r="C22" s="46" t="s">
        <v>49</v>
      </c>
      <c r="D22" s="46" t="s">
        <v>50</v>
      </c>
      <c r="E22" s="54">
        <v>100</v>
      </c>
      <c r="F22" s="54"/>
      <c r="G22" s="54">
        <f t="shared" si="0"/>
        <v>0</v>
      </c>
    </row>
    <row r="23" spans="1:7" ht="72" x14ac:dyDescent="0.3">
      <c r="A23" s="59">
        <v>19</v>
      </c>
      <c r="B23" s="70" t="s">
        <v>51</v>
      </c>
      <c r="C23" s="46" t="s">
        <v>52</v>
      </c>
      <c r="D23" s="46" t="s">
        <v>50</v>
      </c>
      <c r="E23" s="54">
        <v>100</v>
      </c>
      <c r="F23" s="54"/>
      <c r="G23" s="54">
        <f t="shared" si="0"/>
        <v>0</v>
      </c>
    </row>
    <row r="24" spans="1:7" ht="57.6" x14ac:dyDescent="0.3">
      <c r="A24" s="59">
        <v>20</v>
      </c>
      <c r="B24" s="70" t="s">
        <v>53</v>
      </c>
      <c r="C24" s="46" t="s">
        <v>54</v>
      </c>
      <c r="D24" s="46" t="s">
        <v>50</v>
      </c>
      <c r="E24" s="54">
        <v>100</v>
      </c>
      <c r="F24" s="54"/>
      <c r="G24" s="54">
        <f t="shared" si="0"/>
        <v>0</v>
      </c>
    </row>
    <row r="25" spans="1:7" ht="144" x14ac:dyDescent="0.3">
      <c r="A25" s="59">
        <v>21</v>
      </c>
      <c r="B25" s="47" t="s">
        <v>55</v>
      </c>
      <c r="C25" s="46" t="s">
        <v>56</v>
      </c>
      <c r="D25" s="46" t="s">
        <v>57</v>
      </c>
      <c r="E25" s="54">
        <v>200</v>
      </c>
      <c r="F25" s="54"/>
      <c r="G25" s="54">
        <f t="shared" si="0"/>
        <v>0</v>
      </c>
    </row>
    <row r="26" spans="1:7" ht="57.6" x14ac:dyDescent="0.3">
      <c r="A26" s="59">
        <v>22</v>
      </c>
      <c r="B26" s="47" t="s">
        <v>58</v>
      </c>
      <c r="C26" s="46" t="s">
        <v>59</v>
      </c>
      <c r="D26" s="46" t="s">
        <v>60</v>
      </c>
      <c r="E26" s="54">
        <v>50</v>
      </c>
      <c r="F26" s="54"/>
      <c r="G26" s="54">
        <f t="shared" si="0"/>
        <v>0</v>
      </c>
    </row>
    <row r="27" spans="1:7" ht="43.2" x14ac:dyDescent="0.3">
      <c r="A27" s="59">
        <v>23</v>
      </c>
      <c r="B27" s="47" t="s">
        <v>61</v>
      </c>
      <c r="C27" s="46" t="s">
        <v>62</v>
      </c>
      <c r="D27" s="46" t="s">
        <v>43</v>
      </c>
      <c r="E27" s="54">
        <v>10</v>
      </c>
      <c r="F27" s="54"/>
      <c r="G27" s="54">
        <f t="shared" si="0"/>
        <v>0</v>
      </c>
    </row>
    <row r="28" spans="1:7" ht="23.4" customHeight="1" x14ac:dyDescent="0.3">
      <c r="A28" s="59">
        <v>24</v>
      </c>
      <c r="B28" s="70" t="s">
        <v>63</v>
      </c>
      <c r="C28" s="46" t="s">
        <v>64</v>
      </c>
      <c r="D28" s="46" t="s">
        <v>65</v>
      </c>
      <c r="E28" s="54">
        <v>150</v>
      </c>
      <c r="F28" s="54"/>
      <c r="G28" s="54">
        <f t="shared" si="0"/>
        <v>0</v>
      </c>
    </row>
    <row r="29" spans="1:7" ht="48.6" customHeight="1" x14ac:dyDescent="0.3">
      <c r="A29" s="59">
        <v>25</v>
      </c>
      <c r="B29" s="47" t="s">
        <v>66</v>
      </c>
      <c r="C29" s="46" t="s">
        <v>67</v>
      </c>
      <c r="D29" s="46" t="s">
        <v>43</v>
      </c>
      <c r="E29" s="54">
        <v>12</v>
      </c>
      <c r="F29" s="54"/>
      <c r="G29" s="54">
        <f t="shared" si="0"/>
        <v>0</v>
      </c>
    </row>
    <row r="30" spans="1:7" ht="79.95" customHeight="1" x14ac:dyDescent="0.3">
      <c r="A30" s="59">
        <v>26</v>
      </c>
      <c r="B30" s="70" t="s">
        <v>68</v>
      </c>
      <c r="C30" s="46" t="s">
        <v>69</v>
      </c>
      <c r="D30" s="46" t="s">
        <v>50</v>
      </c>
      <c r="E30" s="54">
        <v>10</v>
      </c>
      <c r="F30" s="54"/>
      <c r="G30" s="54">
        <f t="shared" si="0"/>
        <v>0</v>
      </c>
    </row>
    <row r="31" spans="1:7" ht="48.6" customHeight="1" x14ac:dyDescent="0.3">
      <c r="A31" s="59">
        <v>27</v>
      </c>
      <c r="B31" s="47" t="s">
        <v>70</v>
      </c>
      <c r="C31" s="46" t="s">
        <v>71</v>
      </c>
      <c r="D31" s="46" t="s">
        <v>72</v>
      </c>
      <c r="E31" s="54">
        <v>15</v>
      </c>
      <c r="F31" s="54"/>
      <c r="G31" s="54">
        <f t="shared" si="0"/>
        <v>0</v>
      </c>
    </row>
    <row r="32" spans="1:7" ht="72" x14ac:dyDescent="0.3">
      <c r="A32" s="59">
        <v>28</v>
      </c>
      <c r="B32" s="47" t="s">
        <v>73</v>
      </c>
      <c r="C32" s="46" t="s">
        <v>74</v>
      </c>
      <c r="D32" s="46" t="s">
        <v>50</v>
      </c>
      <c r="E32" s="54">
        <v>100</v>
      </c>
      <c r="F32" s="54"/>
      <c r="G32" s="54">
        <f t="shared" si="0"/>
        <v>0</v>
      </c>
    </row>
    <row r="33" spans="1:7" ht="72.599999999999994" customHeight="1" x14ac:dyDescent="0.3">
      <c r="A33" s="59">
        <v>29</v>
      </c>
      <c r="B33" s="47" t="s">
        <v>75</v>
      </c>
      <c r="C33" s="46" t="s">
        <v>76</v>
      </c>
      <c r="D33" s="46" t="s">
        <v>50</v>
      </c>
      <c r="E33" s="54">
        <v>50</v>
      </c>
      <c r="F33" s="54"/>
      <c r="G33" s="54">
        <f t="shared" si="0"/>
        <v>0</v>
      </c>
    </row>
    <row r="34" spans="1:7" ht="57.6" x14ac:dyDescent="0.3">
      <c r="A34" s="59">
        <v>30</v>
      </c>
      <c r="B34" s="47" t="s">
        <v>77</v>
      </c>
      <c r="C34" s="46" t="s">
        <v>78</v>
      </c>
      <c r="D34" s="46" t="s">
        <v>50</v>
      </c>
      <c r="E34" s="54">
        <v>50</v>
      </c>
      <c r="F34" s="54"/>
      <c r="G34" s="54">
        <f t="shared" si="0"/>
        <v>0</v>
      </c>
    </row>
    <row r="35" spans="1:7" ht="48.6" customHeight="1" x14ac:dyDescent="0.3">
      <c r="A35" s="59">
        <v>31</v>
      </c>
      <c r="B35" s="47" t="s">
        <v>79</v>
      </c>
      <c r="C35" s="46" t="s">
        <v>80</v>
      </c>
      <c r="D35" s="46" t="s">
        <v>50</v>
      </c>
      <c r="E35" s="54">
        <v>50</v>
      </c>
      <c r="F35" s="54"/>
      <c r="G35" s="54">
        <f t="shared" si="0"/>
        <v>0</v>
      </c>
    </row>
    <row r="36" spans="1:7" ht="18" x14ac:dyDescent="0.3">
      <c r="A36" s="120" t="s">
        <v>81</v>
      </c>
      <c r="B36" s="121"/>
      <c r="C36" s="121"/>
      <c r="D36" s="121"/>
      <c r="E36" s="121"/>
      <c r="F36" s="122"/>
      <c r="G36" s="54">
        <f>SUM(G5:G35)</f>
        <v>0</v>
      </c>
    </row>
    <row r="37" spans="1:7" ht="14.4" customHeight="1" x14ac:dyDescent="0.3">
      <c r="A37" s="117" t="s">
        <v>162</v>
      </c>
      <c r="B37" s="118"/>
      <c r="C37" s="118"/>
      <c r="D37" s="118"/>
      <c r="E37" s="118"/>
      <c r="F37" s="118"/>
      <c r="G37" s="119"/>
    </row>
    <row r="38" spans="1:7" ht="14.4" customHeight="1" x14ac:dyDescent="0.3">
      <c r="A38" s="126"/>
      <c r="B38" s="127"/>
      <c r="C38" s="127"/>
      <c r="D38" s="127"/>
      <c r="E38" s="127"/>
      <c r="F38" s="127"/>
      <c r="G38" s="128"/>
    </row>
    <row r="39" spans="1:7" ht="31.2" x14ac:dyDescent="0.3">
      <c r="A39" s="60" t="s">
        <v>2</v>
      </c>
      <c r="B39" s="61" t="s">
        <v>3</v>
      </c>
      <c r="C39" s="62" t="s">
        <v>4</v>
      </c>
      <c r="D39" s="62" t="s">
        <v>5</v>
      </c>
      <c r="E39" s="63" t="s">
        <v>6</v>
      </c>
      <c r="F39" s="63" t="s">
        <v>7</v>
      </c>
      <c r="G39" s="63" t="s">
        <v>8</v>
      </c>
    </row>
    <row r="40" spans="1:7" ht="172.8" x14ac:dyDescent="0.3">
      <c r="A40" s="59">
        <v>1</v>
      </c>
      <c r="B40" s="70" t="s">
        <v>9</v>
      </c>
      <c r="C40" s="46" t="s">
        <v>10</v>
      </c>
      <c r="D40" s="46" t="s">
        <v>11</v>
      </c>
      <c r="E40" s="54">
        <v>1500</v>
      </c>
      <c r="F40" s="59"/>
      <c r="G40" s="59">
        <f>F40*E40</f>
        <v>0</v>
      </c>
    </row>
    <row r="41" spans="1:7" ht="43.2" x14ac:dyDescent="0.3">
      <c r="A41" s="59">
        <v>2</v>
      </c>
      <c r="B41" s="47" t="s">
        <v>12</v>
      </c>
      <c r="C41" s="46" t="s">
        <v>13</v>
      </c>
      <c r="D41" s="46" t="s">
        <v>14</v>
      </c>
      <c r="E41" s="64">
        <v>1000</v>
      </c>
      <c r="F41" s="59"/>
      <c r="G41" s="59">
        <f t="shared" ref="G41:G70" si="1">F41*E41</f>
        <v>0</v>
      </c>
    </row>
    <row r="42" spans="1:7" ht="43.2" x14ac:dyDescent="0.3">
      <c r="A42" s="59">
        <v>3</v>
      </c>
      <c r="B42" s="47" t="s">
        <v>15</v>
      </c>
      <c r="C42" s="46" t="s">
        <v>16</v>
      </c>
      <c r="D42" s="46" t="s">
        <v>17</v>
      </c>
      <c r="E42" s="64">
        <v>100</v>
      </c>
      <c r="F42" s="59"/>
      <c r="G42" s="59">
        <f t="shared" si="1"/>
        <v>0</v>
      </c>
    </row>
    <row r="43" spans="1:7" ht="43.2" x14ac:dyDescent="0.3">
      <c r="A43" s="59">
        <v>4</v>
      </c>
      <c r="B43" s="47" t="s">
        <v>18</v>
      </c>
      <c r="C43" s="46" t="s">
        <v>19</v>
      </c>
      <c r="D43" s="46" t="s">
        <v>17</v>
      </c>
      <c r="E43" s="64">
        <v>50</v>
      </c>
      <c r="F43" s="59"/>
      <c r="G43" s="59">
        <f t="shared" si="1"/>
        <v>0</v>
      </c>
    </row>
    <row r="44" spans="1:7" ht="86.4" x14ac:dyDescent="0.3">
      <c r="A44" s="59">
        <v>5</v>
      </c>
      <c r="B44" s="47" t="s">
        <v>20</v>
      </c>
      <c r="C44" s="46" t="s">
        <v>21</v>
      </c>
      <c r="D44" s="46" t="s">
        <v>11</v>
      </c>
      <c r="E44" s="64">
        <v>200</v>
      </c>
      <c r="F44" s="59"/>
      <c r="G44" s="59">
        <f t="shared" si="1"/>
        <v>0</v>
      </c>
    </row>
    <row r="45" spans="1:7" ht="72" x14ac:dyDescent="0.3">
      <c r="A45" s="59">
        <v>6</v>
      </c>
      <c r="B45" s="47" t="s">
        <v>22</v>
      </c>
      <c r="C45" s="46" t="s">
        <v>23</v>
      </c>
      <c r="D45" s="46" t="s">
        <v>11</v>
      </c>
      <c r="E45" s="64">
        <v>200</v>
      </c>
      <c r="F45" s="59"/>
      <c r="G45" s="59">
        <f t="shared" si="1"/>
        <v>0</v>
      </c>
    </row>
    <row r="46" spans="1:7" ht="57.6" x14ac:dyDescent="0.3">
      <c r="A46" s="59">
        <v>7</v>
      </c>
      <c r="B46" s="47" t="s">
        <v>24</v>
      </c>
      <c r="C46" s="46" t="s">
        <v>25</v>
      </c>
      <c r="D46" s="46" t="s">
        <v>11</v>
      </c>
      <c r="E46" s="65">
        <v>120</v>
      </c>
      <c r="F46" s="59"/>
      <c r="G46" s="59">
        <f t="shared" si="1"/>
        <v>0</v>
      </c>
    </row>
    <row r="47" spans="1:7" ht="28.8" x14ac:dyDescent="0.3">
      <c r="A47" s="59">
        <v>8</v>
      </c>
      <c r="B47" s="47" t="s">
        <v>26</v>
      </c>
      <c r="C47" s="46" t="s">
        <v>27</v>
      </c>
      <c r="D47" s="46" t="s">
        <v>11</v>
      </c>
      <c r="E47" s="66">
        <v>100</v>
      </c>
      <c r="F47" s="59"/>
      <c r="G47" s="59">
        <f t="shared" si="1"/>
        <v>0</v>
      </c>
    </row>
    <row r="48" spans="1:7" ht="43.2" x14ac:dyDescent="0.3">
      <c r="A48" s="59">
        <v>9</v>
      </c>
      <c r="B48" s="47" t="s">
        <v>28</v>
      </c>
      <c r="C48" s="46" t="s">
        <v>29</v>
      </c>
      <c r="D48" s="46" t="s">
        <v>30</v>
      </c>
      <c r="E48" s="66">
        <v>5</v>
      </c>
      <c r="F48" s="59"/>
      <c r="G48" s="59">
        <f t="shared" si="1"/>
        <v>0</v>
      </c>
    </row>
    <row r="49" spans="1:7" ht="43.2" x14ac:dyDescent="0.3">
      <c r="A49" s="59">
        <v>10</v>
      </c>
      <c r="B49" s="47" t="s">
        <v>31</v>
      </c>
      <c r="C49" s="46" t="s">
        <v>32</v>
      </c>
      <c r="D49" s="46" t="s">
        <v>30</v>
      </c>
      <c r="E49" s="66">
        <v>5</v>
      </c>
      <c r="F49" s="59"/>
      <c r="G49" s="59">
        <f t="shared" si="1"/>
        <v>0</v>
      </c>
    </row>
    <row r="50" spans="1:7" ht="43.2" x14ac:dyDescent="0.3">
      <c r="A50" s="59">
        <v>11</v>
      </c>
      <c r="B50" s="47" t="s">
        <v>33</v>
      </c>
      <c r="C50" s="46" t="s">
        <v>34</v>
      </c>
      <c r="D50" s="46" t="s">
        <v>30</v>
      </c>
      <c r="E50" s="66">
        <v>5</v>
      </c>
      <c r="F50" s="59"/>
      <c r="G50" s="59">
        <f t="shared" si="1"/>
        <v>0</v>
      </c>
    </row>
    <row r="51" spans="1:7" ht="43.2" x14ac:dyDescent="0.3">
      <c r="A51" s="59">
        <v>12</v>
      </c>
      <c r="B51" s="47" t="s">
        <v>35</v>
      </c>
      <c r="C51" s="46" t="s">
        <v>36</v>
      </c>
      <c r="D51" s="46" t="s">
        <v>30</v>
      </c>
      <c r="E51" s="66">
        <v>5</v>
      </c>
      <c r="F51" s="59"/>
      <c r="G51" s="59">
        <f t="shared" si="1"/>
        <v>0</v>
      </c>
    </row>
    <row r="52" spans="1:7" ht="43.2" x14ac:dyDescent="0.3">
      <c r="A52" s="59">
        <v>13</v>
      </c>
      <c r="B52" s="47" t="s">
        <v>37</v>
      </c>
      <c r="C52" s="46" t="s">
        <v>38</v>
      </c>
      <c r="D52" s="46" t="s">
        <v>30</v>
      </c>
      <c r="E52" s="66">
        <v>5</v>
      </c>
      <c r="F52" s="59"/>
      <c r="G52" s="59">
        <f t="shared" si="1"/>
        <v>0</v>
      </c>
    </row>
    <row r="53" spans="1:7" ht="43.2" x14ac:dyDescent="0.3">
      <c r="A53" s="59">
        <v>14</v>
      </c>
      <c r="B53" s="47" t="s">
        <v>39</v>
      </c>
      <c r="C53" s="46" t="s">
        <v>40</v>
      </c>
      <c r="D53" s="46" t="s">
        <v>30</v>
      </c>
      <c r="E53" s="66">
        <v>5</v>
      </c>
      <c r="F53" s="59"/>
      <c r="G53" s="59">
        <f t="shared" si="1"/>
        <v>0</v>
      </c>
    </row>
    <row r="54" spans="1:7" ht="28.8" x14ac:dyDescent="0.3">
      <c r="A54" s="59">
        <v>15</v>
      </c>
      <c r="B54" s="47" t="s">
        <v>41</v>
      </c>
      <c r="C54" s="46" t="s">
        <v>42</v>
      </c>
      <c r="D54" s="46" t="s">
        <v>43</v>
      </c>
      <c r="E54" s="66">
        <v>10</v>
      </c>
      <c r="F54" s="59"/>
      <c r="G54" s="59">
        <f t="shared" si="1"/>
        <v>0</v>
      </c>
    </row>
    <row r="55" spans="1:7" x14ac:dyDescent="0.3">
      <c r="A55" s="59">
        <v>16</v>
      </c>
      <c r="B55" s="47" t="s">
        <v>44</v>
      </c>
      <c r="C55" s="46" t="s">
        <v>45</v>
      </c>
      <c r="D55" s="46" t="s">
        <v>43</v>
      </c>
      <c r="E55" s="66">
        <v>10</v>
      </c>
      <c r="F55" s="59"/>
      <c r="G55" s="59">
        <f t="shared" si="1"/>
        <v>0</v>
      </c>
    </row>
    <row r="56" spans="1:7" ht="57.6" x14ac:dyDescent="0.3">
      <c r="A56" s="59">
        <v>17</v>
      </c>
      <c r="B56" s="47" t="s">
        <v>46</v>
      </c>
      <c r="C56" s="46" t="s">
        <v>47</v>
      </c>
      <c r="D56" s="46" t="s">
        <v>43</v>
      </c>
      <c r="E56" s="66">
        <v>50</v>
      </c>
      <c r="F56" s="59"/>
      <c r="G56" s="59">
        <f t="shared" si="1"/>
        <v>0</v>
      </c>
    </row>
    <row r="57" spans="1:7" ht="72" x14ac:dyDescent="0.3">
      <c r="A57" s="59">
        <v>18</v>
      </c>
      <c r="B57" s="70" t="s">
        <v>48</v>
      </c>
      <c r="C57" s="46" t="s">
        <v>49</v>
      </c>
      <c r="D57" s="46" t="s">
        <v>50</v>
      </c>
      <c r="E57" s="66">
        <v>100</v>
      </c>
      <c r="F57" s="59"/>
      <c r="G57" s="59">
        <f t="shared" si="1"/>
        <v>0</v>
      </c>
    </row>
    <row r="58" spans="1:7" ht="72" x14ac:dyDescent="0.3">
      <c r="A58" s="59">
        <v>19</v>
      </c>
      <c r="B58" s="70" t="s">
        <v>51</v>
      </c>
      <c r="C58" s="46" t="s">
        <v>52</v>
      </c>
      <c r="D58" s="46" t="s">
        <v>50</v>
      </c>
      <c r="E58" s="66">
        <v>100</v>
      </c>
      <c r="F58" s="59"/>
      <c r="G58" s="59">
        <f t="shared" si="1"/>
        <v>0</v>
      </c>
    </row>
    <row r="59" spans="1:7" ht="57.6" x14ac:dyDescent="0.3">
      <c r="A59" s="59">
        <v>20</v>
      </c>
      <c r="B59" s="70" t="s">
        <v>53</v>
      </c>
      <c r="C59" s="46" t="s">
        <v>54</v>
      </c>
      <c r="D59" s="46" t="s">
        <v>50</v>
      </c>
      <c r="E59" s="66">
        <v>100</v>
      </c>
      <c r="F59" s="59"/>
      <c r="G59" s="59">
        <f t="shared" si="1"/>
        <v>0</v>
      </c>
    </row>
    <row r="60" spans="1:7" ht="144" x14ac:dyDescent="0.3">
      <c r="A60" s="59">
        <v>21</v>
      </c>
      <c r="B60" s="47" t="s">
        <v>55</v>
      </c>
      <c r="C60" s="46" t="s">
        <v>56</v>
      </c>
      <c r="D60" s="46" t="s">
        <v>57</v>
      </c>
      <c r="E60" s="66">
        <v>200</v>
      </c>
      <c r="F60" s="59"/>
      <c r="G60" s="59">
        <f t="shared" si="1"/>
        <v>0</v>
      </c>
    </row>
    <row r="61" spans="1:7" ht="57.6" x14ac:dyDescent="0.3">
      <c r="A61" s="59">
        <v>22</v>
      </c>
      <c r="B61" s="47" t="s">
        <v>58</v>
      </c>
      <c r="C61" s="46" t="s">
        <v>59</v>
      </c>
      <c r="D61" s="46" t="s">
        <v>60</v>
      </c>
      <c r="E61" s="66">
        <v>50</v>
      </c>
      <c r="F61" s="59"/>
      <c r="G61" s="59">
        <f t="shared" si="1"/>
        <v>0</v>
      </c>
    </row>
    <row r="62" spans="1:7" ht="43.2" x14ac:dyDescent="0.3">
      <c r="A62" s="59">
        <v>23</v>
      </c>
      <c r="B62" s="47" t="s">
        <v>61</v>
      </c>
      <c r="C62" s="46" t="s">
        <v>62</v>
      </c>
      <c r="D62" s="46" t="s">
        <v>43</v>
      </c>
      <c r="E62" s="66">
        <v>10</v>
      </c>
      <c r="F62" s="59"/>
      <c r="G62" s="59">
        <f t="shared" si="1"/>
        <v>0</v>
      </c>
    </row>
    <row r="63" spans="1:7" x14ac:dyDescent="0.3">
      <c r="A63" s="59">
        <v>24</v>
      </c>
      <c r="B63" s="70" t="s">
        <v>63</v>
      </c>
      <c r="C63" s="46" t="s">
        <v>64</v>
      </c>
      <c r="D63" s="46" t="s">
        <v>65</v>
      </c>
      <c r="E63" s="66">
        <v>150</v>
      </c>
      <c r="F63" s="59"/>
      <c r="G63" s="59">
        <f t="shared" si="1"/>
        <v>0</v>
      </c>
    </row>
    <row r="64" spans="1:7" ht="28.8" x14ac:dyDescent="0.3">
      <c r="A64" s="59">
        <v>25</v>
      </c>
      <c r="B64" s="47" t="s">
        <v>66</v>
      </c>
      <c r="C64" s="46" t="s">
        <v>67</v>
      </c>
      <c r="D64" s="46" t="s">
        <v>43</v>
      </c>
      <c r="E64" s="66">
        <v>12</v>
      </c>
      <c r="F64" s="59"/>
      <c r="G64" s="59">
        <f t="shared" si="1"/>
        <v>0</v>
      </c>
    </row>
    <row r="65" spans="1:7" ht="72" x14ac:dyDescent="0.3">
      <c r="A65" s="59">
        <v>26</v>
      </c>
      <c r="B65" s="70" t="s">
        <v>68</v>
      </c>
      <c r="C65" s="46" t="s">
        <v>69</v>
      </c>
      <c r="D65" s="46" t="s">
        <v>50</v>
      </c>
      <c r="E65" s="66">
        <v>10</v>
      </c>
      <c r="F65" s="59"/>
      <c r="G65" s="59">
        <f t="shared" si="1"/>
        <v>0</v>
      </c>
    </row>
    <row r="66" spans="1:7" ht="43.2" x14ac:dyDescent="0.3">
      <c r="A66" s="59">
        <v>27</v>
      </c>
      <c r="B66" s="47" t="s">
        <v>70</v>
      </c>
      <c r="C66" s="46" t="s">
        <v>71</v>
      </c>
      <c r="D66" s="46" t="s">
        <v>72</v>
      </c>
      <c r="E66" s="66">
        <v>15</v>
      </c>
      <c r="F66" s="59"/>
      <c r="G66" s="59">
        <f t="shared" si="1"/>
        <v>0</v>
      </c>
    </row>
    <row r="67" spans="1:7" ht="72" x14ac:dyDescent="0.3">
      <c r="A67" s="59">
        <v>28</v>
      </c>
      <c r="B67" s="47" t="s">
        <v>73</v>
      </c>
      <c r="C67" s="46" t="s">
        <v>74</v>
      </c>
      <c r="D67" s="46" t="s">
        <v>50</v>
      </c>
      <c r="E67" s="66">
        <v>100</v>
      </c>
      <c r="F67" s="59"/>
      <c r="G67" s="59">
        <f t="shared" si="1"/>
        <v>0</v>
      </c>
    </row>
    <row r="68" spans="1:7" ht="57.6" x14ac:dyDescent="0.3">
      <c r="A68" s="59">
        <v>29</v>
      </c>
      <c r="B68" s="47" t="s">
        <v>75</v>
      </c>
      <c r="C68" s="46" t="s">
        <v>76</v>
      </c>
      <c r="D68" s="46" t="s">
        <v>50</v>
      </c>
      <c r="E68" s="66">
        <v>50</v>
      </c>
      <c r="F68" s="59"/>
      <c r="G68" s="59">
        <f t="shared" si="1"/>
        <v>0</v>
      </c>
    </row>
    <row r="69" spans="1:7" ht="57.6" x14ac:dyDescent="0.3">
      <c r="A69" s="59">
        <v>30</v>
      </c>
      <c r="B69" s="47" t="s">
        <v>77</v>
      </c>
      <c r="C69" s="46" t="s">
        <v>78</v>
      </c>
      <c r="D69" s="46" t="s">
        <v>50</v>
      </c>
      <c r="E69" s="66">
        <v>50</v>
      </c>
      <c r="F69" s="59"/>
      <c r="G69" s="59">
        <f t="shared" si="1"/>
        <v>0</v>
      </c>
    </row>
    <row r="70" spans="1:7" ht="43.2" x14ac:dyDescent="0.3">
      <c r="A70" s="59">
        <v>31</v>
      </c>
      <c r="B70" s="47" t="s">
        <v>79</v>
      </c>
      <c r="C70" s="46" t="s">
        <v>80</v>
      </c>
      <c r="D70" s="46" t="s">
        <v>50</v>
      </c>
      <c r="E70" s="66">
        <v>50</v>
      </c>
      <c r="F70" s="59"/>
      <c r="G70" s="59">
        <f t="shared" si="1"/>
        <v>0</v>
      </c>
    </row>
    <row r="71" spans="1:7" ht="18" customHeight="1" x14ac:dyDescent="0.3">
      <c r="A71" s="120" t="s">
        <v>81</v>
      </c>
      <c r="B71" s="121"/>
      <c r="C71" s="121"/>
      <c r="D71" s="121"/>
      <c r="E71" s="121"/>
      <c r="F71" s="122"/>
      <c r="G71" s="59">
        <f>SUM(G40:G70)</f>
        <v>0</v>
      </c>
    </row>
    <row r="72" spans="1:7" ht="15.6" x14ac:dyDescent="0.3">
      <c r="A72" s="117" t="s">
        <v>163</v>
      </c>
      <c r="B72" s="118"/>
      <c r="C72" s="118"/>
      <c r="D72" s="118"/>
      <c r="E72" s="118"/>
      <c r="F72" s="118"/>
      <c r="G72" s="119"/>
    </row>
    <row r="73" spans="1:7" ht="31.2" x14ac:dyDescent="0.3">
      <c r="A73" s="60" t="s">
        <v>2</v>
      </c>
      <c r="B73" s="61" t="s">
        <v>3</v>
      </c>
      <c r="C73" s="62" t="s">
        <v>4</v>
      </c>
      <c r="D73" s="62" t="s">
        <v>5</v>
      </c>
      <c r="E73" s="63" t="s">
        <v>6</v>
      </c>
      <c r="F73" s="63" t="s">
        <v>7</v>
      </c>
      <c r="G73" s="63" t="s">
        <v>8</v>
      </c>
    </row>
    <row r="74" spans="1:7" ht="172.8" x14ac:dyDescent="0.3">
      <c r="A74" s="59">
        <v>1</v>
      </c>
      <c r="B74" s="70" t="s">
        <v>9</v>
      </c>
      <c r="C74" s="46" t="s">
        <v>10</v>
      </c>
      <c r="D74" s="46" t="s">
        <v>11</v>
      </c>
      <c r="E74" s="54">
        <v>1500</v>
      </c>
      <c r="F74" s="67"/>
      <c r="G74" s="67">
        <f>F74*E74</f>
        <v>0</v>
      </c>
    </row>
    <row r="75" spans="1:7" ht="43.2" x14ac:dyDescent="0.3">
      <c r="A75" s="59">
        <v>2</v>
      </c>
      <c r="B75" s="47" t="s">
        <v>12</v>
      </c>
      <c r="C75" s="46" t="s">
        <v>13</v>
      </c>
      <c r="D75" s="46" t="s">
        <v>14</v>
      </c>
      <c r="E75" s="68">
        <v>1000</v>
      </c>
      <c r="F75" s="67"/>
      <c r="G75" s="67">
        <f t="shared" ref="G75:G104" si="2">F75*E75</f>
        <v>0</v>
      </c>
    </row>
    <row r="76" spans="1:7" ht="43.2" x14ac:dyDescent="0.3">
      <c r="A76" s="59">
        <v>3</v>
      </c>
      <c r="B76" s="47" t="s">
        <v>15</v>
      </c>
      <c r="C76" s="46" t="s">
        <v>16</v>
      </c>
      <c r="D76" s="46" t="s">
        <v>17</v>
      </c>
      <c r="E76" s="68">
        <v>100</v>
      </c>
      <c r="F76" s="67"/>
      <c r="G76" s="67">
        <f t="shared" si="2"/>
        <v>0</v>
      </c>
    </row>
    <row r="77" spans="1:7" ht="43.2" x14ac:dyDescent="0.3">
      <c r="A77" s="59">
        <v>4</v>
      </c>
      <c r="B77" s="47" t="s">
        <v>18</v>
      </c>
      <c r="C77" s="46" t="s">
        <v>19</v>
      </c>
      <c r="D77" s="46" t="s">
        <v>17</v>
      </c>
      <c r="E77" s="68">
        <v>50</v>
      </c>
      <c r="F77" s="67"/>
      <c r="G77" s="67">
        <f t="shared" si="2"/>
        <v>0</v>
      </c>
    </row>
    <row r="78" spans="1:7" ht="86.4" x14ac:dyDescent="0.3">
      <c r="A78" s="59">
        <v>5</v>
      </c>
      <c r="B78" s="47" t="s">
        <v>20</v>
      </c>
      <c r="C78" s="46" t="s">
        <v>21</v>
      </c>
      <c r="D78" s="46" t="s">
        <v>11</v>
      </c>
      <c r="E78" s="68">
        <v>200</v>
      </c>
      <c r="F78" s="67"/>
      <c r="G78" s="67">
        <f t="shared" si="2"/>
        <v>0</v>
      </c>
    </row>
    <row r="79" spans="1:7" ht="72" x14ac:dyDescent="0.3">
      <c r="A79" s="59">
        <v>6</v>
      </c>
      <c r="B79" s="47" t="s">
        <v>22</v>
      </c>
      <c r="C79" s="46" t="s">
        <v>23</v>
      </c>
      <c r="D79" s="46" t="s">
        <v>11</v>
      </c>
      <c r="E79" s="68">
        <v>200</v>
      </c>
      <c r="F79" s="67"/>
      <c r="G79" s="67">
        <f t="shared" si="2"/>
        <v>0</v>
      </c>
    </row>
    <row r="80" spans="1:7" ht="57.6" x14ac:dyDescent="0.3">
      <c r="A80" s="59">
        <v>7</v>
      </c>
      <c r="B80" s="47" t="s">
        <v>24</v>
      </c>
      <c r="C80" s="46" t="s">
        <v>25</v>
      </c>
      <c r="D80" s="46" t="s">
        <v>11</v>
      </c>
      <c r="E80" s="65">
        <v>120</v>
      </c>
      <c r="F80" s="67"/>
      <c r="G80" s="67">
        <f t="shared" si="2"/>
        <v>0</v>
      </c>
    </row>
    <row r="81" spans="1:7" ht="28.8" x14ac:dyDescent="0.3">
      <c r="A81" s="59">
        <v>8</v>
      </c>
      <c r="B81" s="47" t="s">
        <v>26</v>
      </c>
      <c r="C81" s="46" t="s">
        <v>27</v>
      </c>
      <c r="D81" s="46" t="s">
        <v>11</v>
      </c>
      <c r="E81" s="69">
        <v>100</v>
      </c>
      <c r="F81" s="67"/>
      <c r="G81" s="67">
        <f t="shared" si="2"/>
        <v>0</v>
      </c>
    </row>
    <row r="82" spans="1:7" ht="43.2" x14ac:dyDescent="0.3">
      <c r="A82" s="59">
        <v>9</v>
      </c>
      <c r="B82" s="47" t="s">
        <v>28</v>
      </c>
      <c r="C82" s="46" t="s">
        <v>29</v>
      </c>
      <c r="D82" s="46" t="s">
        <v>30</v>
      </c>
      <c r="E82" s="69">
        <v>5</v>
      </c>
      <c r="F82" s="67"/>
      <c r="G82" s="67">
        <f t="shared" si="2"/>
        <v>0</v>
      </c>
    </row>
    <row r="83" spans="1:7" ht="43.2" x14ac:dyDescent="0.3">
      <c r="A83" s="59">
        <v>10</v>
      </c>
      <c r="B83" s="47" t="s">
        <v>31</v>
      </c>
      <c r="C83" s="46" t="s">
        <v>32</v>
      </c>
      <c r="D83" s="46" t="s">
        <v>30</v>
      </c>
      <c r="E83" s="69">
        <v>5</v>
      </c>
      <c r="F83" s="67"/>
      <c r="G83" s="67">
        <f t="shared" si="2"/>
        <v>0</v>
      </c>
    </row>
    <row r="84" spans="1:7" ht="43.2" x14ac:dyDescent="0.3">
      <c r="A84" s="59">
        <v>11</v>
      </c>
      <c r="B84" s="47" t="s">
        <v>33</v>
      </c>
      <c r="C84" s="46" t="s">
        <v>34</v>
      </c>
      <c r="D84" s="46" t="s">
        <v>30</v>
      </c>
      <c r="E84" s="69">
        <v>5</v>
      </c>
      <c r="F84" s="67"/>
      <c r="G84" s="67">
        <f t="shared" si="2"/>
        <v>0</v>
      </c>
    </row>
    <row r="85" spans="1:7" ht="43.2" x14ac:dyDescent="0.3">
      <c r="A85" s="59">
        <v>12</v>
      </c>
      <c r="B85" s="47" t="s">
        <v>35</v>
      </c>
      <c r="C85" s="46" t="s">
        <v>36</v>
      </c>
      <c r="D85" s="46" t="s">
        <v>30</v>
      </c>
      <c r="E85" s="69">
        <v>5</v>
      </c>
      <c r="F85" s="67"/>
      <c r="G85" s="67">
        <f t="shared" si="2"/>
        <v>0</v>
      </c>
    </row>
    <row r="86" spans="1:7" ht="43.2" x14ac:dyDescent="0.3">
      <c r="A86" s="59">
        <v>13</v>
      </c>
      <c r="B86" s="47" t="s">
        <v>37</v>
      </c>
      <c r="C86" s="46" t="s">
        <v>38</v>
      </c>
      <c r="D86" s="46" t="s">
        <v>30</v>
      </c>
      <c r="E86" s="69">
        <v>5</v>
      </c>
      <c r="F86" s="67"/>
      <c r="G86" s="67">
        <f t="shared" si="2"/>
        <v>0</v>
      </c>
    </row>
    <row r="87" spans="1:7" ht="43.2" x14ac:dyDescent="0.3">
      <c r="A87" s="59">
        <v>14</v>
      </c>
      <c r="B87" s="47" t="s">
        <v>39</v>
      </c>
      <c r="C87" s="46" t="s">
        <v>40</v>
      </c>
      <c r="D87" s="46" t="s">
        <v>30</v>
      </c>
      <c r="E87" s="69">
        <v>5</v>
      </c>
      <c r="F87" s="67"/>
      <c r="G87" s="67">
        <f t="shared" si="2"/>
        <v>0</v>
      </c>
    </row>
    <row r="88" spans="1:7" ht="28.8" x14ac:dyDescent="0.3">
      <c r="A88" s="59">
        <v>15</v>
      </c>
      <c r="B88" s="47" t="s">
        <v>41</v>
      </c>
      <c r="C88" s="46" t="s">
        <v>42</v>
      </c>
      <c r="D88" s="46" t="s">
        <v>43</v>
      </c>
      <c r="E88" s="69">
        <v>10</v>
      </c>
      <c r="F88" s="67"/>
      <c r="G88" s="67">
        <f t="shared" si="2"/>
        <v>0</v>
      </c>
    </row>
    <row r="89" spans="1:7" x14ac:dyDescent="0.3">
      <c r="A89" s="59">
        <v>16</v>
      </c>
      <c r="B89" s="47" t="s">
        <v>44</v>
      </c>
      <c r="C89" s="46" t="s">
        <v>45</v>
      </c>
      <c r="D89" s="46" t="s">
        <v>43</v>
      </c>
      <c r="E89" s="69">
        <v>10</v>
      </c>
      <c r="F89" s="67"/>
      <c r="G89" s="67">
        <f t="shared" si="2"/>
        <v>0</v>
      </c>
    </row>
    <row r="90" spans="1:7" ht="57.6" x14ac:dyDescent="0.3">
      <c r="A90" s="59">
        <v>17</v>
      </c>
      <c r="B90" s="47" t="s">
        <v>46</v>
      </c>
      <c r="C90" s="46" t="s">
        <v>47</v>
      </c>
      <c r="D90" s="46" t="s">
        <v>43</v>
      </c>
      <c r="E90" s="69">
        <v>50</v>
      </c>
      <c r="F90" s="67"/>
      <c r="G90" s="67">
        <f t="shared" si="2"/>
        <v>0</v>
      </c>
    </row>
    <row r="91" spans="1:7" ht="72" x14ac:dyDescent="0.3">
      <c r="A91" s="59">
        <v>18</v>
      </c>
      <c r="B91" s="70" t="s">
        <v>48</v>
      </c>
      <c r="C91" s="46" t="s">
        <v>49</v>
      </c>
      <c r="D91" s="46" t="s">
        <v>50</v>
      </c>
      <c r="E91" s="69">
        <v>100</v>
      </c>
      <c r="F91" s="67"/>
      <c r="G91" s="67">
        <f t="shared" si="2"/>
        <v>0</v>
      </c>
    </row>
    <row r="92" spans="1:7" ht="72" x14ac:dyDescent="0.3">
      <c r="A92" s="59">
        <v>19</v>
      </c>
      <c r="B92" s="70" t="s">
        <v>51</v>
      </c>
      <c r="C92" s="46" t="s">
        <v>52</v>
      </c>
      <c r="D92" s="46" t="s">
        <v>50</v>
      </c>
      <c r="E92" s="69">
        <v>100</v>
      </c>
      <c r="F92" s="67"/>
      <c r="G92" s="67">
        <f t="shared" si="2"/>
        <v>0</v>
      </c>
    </row>
    <row r="93" spans="1:7" ht="57.6" x14ac:dyDescent="0.3">
      <c r="A93" s="59">
        <v>20</v>
      </c>
      <c r="B93" s="70" t="s">
        <v>53</v>
      </c>
      <c r="C93" s="46" t="s">
        <v>54</v>
      </c>
      <c r="D93" s="46" t="s">
        <v>50</v>
      </c>
      <c r="E93" s="69">
        <v>100</v>
      </c>
      <c r="F93" s="67"/>
      <c r="G93" s="67">
        <f t="shared" si="2"/>
        <v>0</v>
      </c>
    </row>
    <row r="94" spans="1:7" ht="144" x14ac:dyDescent="0.3">
      <c r="A94" s="59">
        <v>21</v>
      </c>
      <c r="B94" s="47" t="s">
        <v>55</v>
      </c>
      <c r="C94" s="46" t="s">
        <v>56</v>
      </c>
      <c r="D94" s="46" t="s">
        <v>57</v>
      </c>
      <c r="E94" s="69">
        <v>200</v>
      </c>
      <c r="F94" s="67"/>
      <c r="G94" s="67">
        <f t="shared" si="2"/>
        <v>0</v>
      </c>
    </row>
    <row r="95" spans="1:7" ht="57.6" x14ac:dyDescent="0.3">
      <c r="A95" s="59">
        <v>22</v>
      </c>
      <c r="B95" s="47" t="s">
        <v>58</v>
      </c>
      <c r="C95" s="46" t="s">
        <v>59</v>
      </c>
      <c r="D95" s="46" t="s">
        <v>60</v>
      </c>
      <c r="E95" s="69">
        <v>50</v>
      </c>
      <c r="F95" s="67"/>
      <c r="G95" s="67">
        <f t="shared" si="2"/>
        <v>0</v>
      </c>
    </row>
    <row r="96" spans="1:7" ht="43.2" x14ac:dyDescent="0.3">
      <c r="A96" s="59">
        <v>23</v>
      </c>
      <c r="B96" s="47" t="s">
        <v>61</v>
      </c>
      <c r="C96" s="46" t="s">
        <v>62</v>
      </c>
      <c r="D96" s="46" t="s">
        <v>43</v>
      </c>
      <c r="E96" s="69">
        <v>10</v>
      </c>
      <c r="F96" s="67"/>
      <c r="G96" s="67">
        <f t="shared" si="2"/>
        <v>0</v>
      </c>
    </row>
    <row r="97" spans="1:7" x14ac:dyDescent="0.3">
      <c r="A97" s="59">
        <v>24</v>
      </c>
      <c r="B97" s="70" t="s">
        <v>63</v>
      </c>
      <c r="C97" s="46" t="s">
        <v>64</v>
      </c>
      <c r="D97" s="46" t="s">
        <v>65</v>
      </c>
      <c r="E97" s="69">
        <v>150</v>
      </c>
      <c r="F97" s="67"/>
      <c r="G97" s="67">
        <f t="shared" si="2"/>
        <v>0</v>
      </c>
    </row>
    <row r="98" spans="1:7" ht="28.8" x14ac:dyDescent="0.3">
      <c r="A98" s="59">
        <v>25</v>
      </c>
      <c r="B98" s="47" t="s">
        <v>66</v>
      </c>
      <c r="C98" s="46" t="s">
        <v>67</v>
      </c>
      <c r="D98" s="46" t="s">
        <v>43</v>
      </c>
      <c r="E98" s="69">
        <v>12</v>
      </c>
      <c r="F98" s="67"/>
      <c r="G98" s="67">
        <f t="shared" si="2"/>
        <v>0</v>
      </c>
    </row>
    <row r="99" spans="1:7" ht="72" x14ac:dyDescent="0.3">
      <c r="A99" s="59">
        <v>26</v>
      </c>
      <c r="B99" s="70" t="s">
        <v>68</v>
      </c>
      <c r="C99" s="46" t="s">
        <v>69</v>
      </c>
      <c r="D99" s="46" t="s">
        <v>50</v>
      </c>
      <c r="E99" s="69">
        <v>10</v>
      </c>
      <c r="F99" s="67"/>
      <c r="G99" s="67">
        <f t="shared" si="2"/>
        <v>0</v>
      </c>
    </row>
    <row r="100" spans="1:7" ht="43.2" x14ac:dyDescent="0.3">
      <c r="A100" s="59">
        <v>27</v>
      </c>
      <c r="B100" s="47" t="s">
        <v>70</v>
      </c>
      <c r="C100" s="46" t="s">
        <v>71</v>
      </c>
      <c r="D100" s="46" t="s">
        <v>72</v>
      </c>
      <c r="E100" s="69">
        <v>15</v>
      </c>
      <c r="F100" s="67"/>
      <c r="G100" s="67">
        <f t="shared" si="2"/>
        <v>0</v>
      </c>
    </row>
    <row r="101" spans="1:7" ht="72" x14ac:dyDescent="0.3">
      <c r="A101" s="59">
        <v>28</v>
      </c>
      <c r="B101" s="47" t="s">
        <v>73</v>
      </c>
      <c r="C101" s="46" t="s">
        <v>74</v>
      </c>
      <c r="D101" s="46" t="s">
        <v>50</v>
      </c>
      <c r="E101" s="69">
        <v>100</v>
      </c>
      <c r="F101" s="67"/>
      <c r="G101" s="67">
        <f t="shared" si="2"/>
        <v>0</v>
      </c>
    </row>
    <row r="102" spans="1:7" ht="57.6" x14ac:dyDescent="0.3">
      <c r="A102" s="59">
        <v>29</v>
      </c>
      <c r="B102" s="47" t="s">
        <v>75</v>
      </c>
      <c r="C102" s="46" t="s">
        <v>76</v>
      </c>
      <c r="D102" s="46" t="s">
        <v>50</v>
      </c>
      <c r="E102" s="69">
        <v>50</v>
      </c>
      <c r="F102" s="67"/>
      <c r="G102" s="67">
        <f t="shared" si="2"/>
        <v>0</v>
      </c>
    </row>
    <row r="103" spans="1:7" ht="57.6" x14ac:dyDescent="0.3">
      <c r="A103" s="59">
        <v>30</v>
      </c>
      <c r="B103" s="47" t="s">
        <v>77</v>
      </c>
      <c r="C103" s="46" t="s">
        <v>78</v>
      </c>
      <c r="D103" s="46" t="s">
        <v>50</v>
      </c>
      <c r="E103" s="69">
        <v>50</v>
      </c>
      <c r="F103" s="67"/>
      <c r="G103" s="67">
        <f t="shared" si="2"/>
        <v>0</v>
      </c>
    </row>
    <row r="104" spans="1:7" ht="43.2" x14ac:dyDescent="0.3">
      <c r="A104" s="59">
        <v>31</v>
      </c>
      <c r="B104" s="47" t="s">
        <v>79</v>
      </c>
      <c r="C104" s="46" t="s">
        <v>80</v>
      </c>
      <c r="D104" s="46" t="s">
        <v>50</v>
      </c>
      <c r="E104" s="69">
        <v>50</v>
      </c>
      <c r="F104" s="67"/>
      <c r="G104" s="67">
        <f t="shared" si="2"/>
        <v>0</v>
      </c>
    </row>
    <row r="105" spans="1:7" ht="18" x14ac:dyDescent="0.3">
      <c r="A105" s="120" t="s">
        <v>81</v>
      </c>
      <c r="B105" s="121"/>
      <c r="C105" s="121"/>
      <c r="D105" s="121"/>
      <c r="E105" s="121"/>
      <c r="F105" s="122"/>
      <c r="G105" s="67">
        <f>SUM(G74:G104)</f>
        <v>0</v>
      </c>
    </row>
    <row r="106" spans="1:7" ht="18.600000000000001" thickBot="1" x14ac:dyDescent="0.35">
      <c r="A106" s="92" t="s">
        <v>132</v>
      </c>
      <c r="B106" s="93"/>
      <c r="C106" s="93"/>
      <c r="D106" s="93"/>
      <c r="E106" s="94"/>
      <c r="F106" s="95" t="s">
        <v>133</v>
      </c>
      <c r="G106" s="96"/>
    </row>
    <row r="107" spans="1:7" ht="41.4" x14ac:dyDescent="0.3">
      <c r="A107" s="97" t="s">
        <v>134</v>
      </c>
      <c r="B107" s="98"/>
      <c r="C107" s="99" t="s">
        <v>135</v>
      </c>
      <c r="D107" s="100"/>
      <c r="E107" s="100"/>
      <c r="F107" s="77" t="s">
        <v>136</v>
      </c>
      <c r="G107" s="78"/>
    </row>
    <row r="108" spans="1:7" ht="27.6" x14ac:dyDescent="0.3">
      <c r="A108" s="80" t="s">
        <v>137</v>
      </c>
      <c r="B108" s="81"/>
      <c r="C108" s="82" t="s">
        <v>138</v>
      </c>
      <c r="D108" s="83"/>
      <c r="E108" s="83" t="s">
        <v>139</v>
      </c>
      <c r="F108" s="77" t="s">
        <v>140</v>
      </c>
      <c r="G108" s="78"/>
    </row>
    <row r="109" spans="1:7" ht="41.4" x14ac:dyDescent="0.3">
      <c r="A109" s="80" t="s">
        <v>141</v>
      </c>
      <c r="B109" s="81"/>
      <c r="C109" s="82" t="s">
        <v>142</v>
      </c>
      <c r="D109" s="83"/>
      <c r="E109" s="83"/>
      <c r="F109" s="77" t="s">
        <v>143</v>
      </c>
      <c r="G109" s="78"/>
    </row>
    <row r="110" spans="1:7" ht="27.6" x14ac:dyDescent="0.3">
      <c r="A110" s="80" t="s">
        <v>144</v>
      </c>
      <c r="B110" s="81"/>
      <c r="C110" s="82" t="s">
        <v>145</v>
      </c>
      <c r="D110" s="83"/>
      <c r="E110" s="83">
        <v>30</v>
      </c>
      <c r="F110" s="77" t="s">
        <v>146</v>
      </c>
      <c r="G110" s="78"/>
    </row>
    <row r="111" spans="1:7" ht="27.6" x14ac:dyDescent="0.3">
      <c r="A111" s="80" t="s">
        <v>147</v>
      </c>
      <c r="B111" s="81"/>
      <c r="C111" s="82" t="s">
        <v>148</v>
      </c>
      <c r="D111" s="83"/>
      <c r="E111" s="83" t="s">
        <v>149</v>
      </c>
      <c r="F111" s="77" t="s">
        <v>150</v>
      </c>
      <c r="G111" s="78"/>
    </row>
    <row r="112" spans="1:7" ht="27.6" x14ac:dyDescent="0.3">
      <c r="A112" s="84" t="s">
        <v>151</v>
      </c>
      <c r="B112" s="85"/>
      <c r="C112" s="85"/>
      <c r="D112" s="85"/>
      <c r="E112" s="85"/>
      <c r="F112" s="77" t="s">
        <v>152</v>
      </c>
      <c r="G112" s="79"/>
    </row>
    <row r="113" spans="1:7" ht="55.2" x14ac:dyDescent="0.3">
      <c r="A113" s="86"/>
      <c r="B113" s="87"/>
      <c r="C113" s="87"/>
      <c r="D113" s="87"/>
      <c r="E113" s="87"/>
      <c r="F113" s="77" t="s">
        <v>153</v>
      </c>
      <c r="G113" s="79"/>
    </row>
    <row r="114" spans="1:7" ht="27.6" x14ac:dyDescent="0.3">
      <c r="A114" s="86"/>
      <c r="B114" s="87"/>
      <c r="C114" s="87"/>
      <c r="D114" s="87"/>
      <c r="E114" s="87"/>
      <c r="F114" s="77" t="s">
        <v>154</v>
      </c>
      <c r="G114" s="79"/>
    </row>
    <row r="115" spans="1:7" ht="27.6" x14ac:dyDescent="0.3">
      <c r="A115" s="86"/>
      <c r="B115" s="87"/>
      <c r="C115" s="87"/>
      <c r="D115" s="87"/>
      <c r="E115" s="87"/>
      <c r="F115" s="77" t="s">
        <v>155</v>
      </c>
      <c r="G115" s="79"/>
    </row>
    <row r="116" spans="1:7" ht="27.6" x14ac:dyDescent="0.3">
      <c r="A116" s="86"/>
      <c r="B116" s="87"/>
      <c r="C116" s="87"/>
      <c r="D116" s="87"/>
      <c r="E116" s="87"/>
      <c r="F116" s="77" t="s">
        <v>156</v>
      </c>
      <c r="G116" s="79"/>
    </row>
    <row r="117" spans="1:7" ht="15" thickBot="1" x14ac:dyDescent="0.35">
      <c r="A117" s="88"/>
      <c r="B117" s="89"/>
      <c r="C117" s="89"/>
      <c r="D117" s="89"/>
      <c r="E117" s="89"/>
      <c r="F117" s="77" t="s">
        <v>157</v>
      </c>
      <c r="G117" s="79"/>
    </row>
  </sheetData>
  <protectedRanges>
    <protectedRange sqref="C107:D107 C108:E111 G107:G117" name="Område1_1_1"/>
    <protectedRange sqref="A112" name="Område1_1_1_1"/>
  </protectedRanges>
  <mergeCells count="22">
    <mergeCell ref="A1:G1"/>
    <mergeCell ref="A106:E106"/>
    <mergeCell ref="F106:G106"/>
    <mergeCell ref="A107:B107"/>
    <mergeCell ref="C107:E107"/>
    <mergeCell ref="A72:G72"/>
    <mergeCell ref="A105:F105"/>
    <mergeCell ref="A2:G2"/>
    <mergeCell ref="A3:E3"/>
    <mergeCell ref="F3:G3"/>
    <mergeCell ref="A36:F36"/>
    <mergeCell ref="A37:G38"/>
    <mergeCell ref="A71:F71"/>
    <mergeCell ref="A111:B111"/>
    <mergeCell ref="C111:E111"/>
    <mergeCell ref="A112:E117"/>
    <mergeCell ref="A108:B108"/>
    <mergeCell ref="C108:E108"/>
    <mergeCell ref="A109:B109"/>
    <mergeCell ref="C109:E109"/>
    <mergeCell ref="A110:B110"/>
    <mergeCell ref="C110:E110"/>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4" x14ac:dyDescent="0.3"/>
  <cols>
    <col min="1" max="1" width="5" customWidth="1"/>
    <col min="2" max="2" width="7.33203125" customWidth="1"/>
    <col min="3" max="3" width="5.6640625" customWidth="1"/>
    <col min="4" max="4" width="4.44140625" customWidth="1"/>
    <col min="5" max="5" width="38" customWidth="1"/>
    <col min="6" max="6" width="12.33203125" bestFit="1" customWidth="1"/>
    <col min="7" max="7" width="5.33203125" style="1" customWidth="1"/>
    <col min="8" max="8" width="9.33203125" bestFit="1" customWidth="1"/>
    <col min="9" max="9" width="15.33203125" bestFit="1" customWidth="1"/>
    <col min="10" max="10" width="17.33203125" customWidth="1"/>
    <col min="13" max="14" width="10.5546875" bestFit="1" customWidth="1"/>
  </cols>
  <sheetData>
    <row r="1" spans="1:18" ht="21.6" thickBot="1" x14ac:dyDescent="0.45">
      <c r="A1" s="132" t="s">
        <v>85</v>
      </c>
      <c r="B1" s="132"/>
      <c r="C1" s="132"/>
      <c r="D1" s="132"/>
      <c r="E1" s="132"/>
      <c r="F1" s="132"/>
      <c r="G1" s="132"/>
      <c r="H1" s="132"/>
      <c r="I1" s="132"/>
      <c r="J1" s="132"/>
    </row>
    <row r="2" spans="1:18" x14ac:dyDescent="0.3">
      <c r="A2" s="133" t="s">
        <v>86</v>
      </c>
      <c r="B2" s="133" t="s">
        <v>87</v>
      </c>
      <c r="C2" s="135" t="s">
        <v>88</v>
      </c>
      <c r="D2" s="4" t="s">
        <v>89</v>
      </c>
      <c r="E2" s="133" t="s">
        <v>90</v>
      </c>
      <c r="F2" s="133" t="s">
        <v>91</v>
      </c>
      <c r="G2" s="137" t="s">
        <v>5</v>
      </c>
      <c r="H2" s="5" t="s">
        <v>92</v>
      </c>
      <c r="I2" s="5" t="s">
        <v>93</v>
      </c>
      <c r="J2" s="139" t="s">
        <v>94</v>
      </c>
    </row>
    <row r="3" spans="1:18" ht="27" thickBot="1" x14ac:dyDescent="0.35">
      <c r="A3" s="134"/>
      <c r="B3" s="134"/>
      <c r="C3" s="136"/>
      <c r="D3" s="6" t="s">
        <v>95</v>
      </c>
      <c r="E3" s="134"/>
      <c r="F3" s="134"/>
      <c r="G3" s="138"/>
      <c r="H3" s="7" t="s">
        <v>96</v>
      </c>
      <c r="I3" s="7" t="s">
        <v>96</v>
      </c>
      <c r="J3" s="140"/>
    </row>
    <row r="4" spans="1:18" ht="18" x14ac:dyDescent="0.3">
      <c r="A4" s="8" t="s">
        <v>97</v>
      </c>
      <c r="B4" s="9">
        <v>1</v>
      </c>
      <c r="C4" s="10"/>
      <c r="D4" s="10"/>
      <c r="E4" s="10" t="s">
        <v>98</v>
      </c>
      <c r="F4" s="11">
        <v>7200</v>
      </c>
      <c r="G4" s="12" t="s">
        <v>99</v>
      </c>
      <c r="H4" s="13">
        <f>I4/F4</f>
        <v>1174.5825</v>
      </c>
      <c r="I4" s="13">
        <f>(I5+I6+I7+I8+I9)</f>
        <v>8456994</v>
      </c>
      <c r="J4" s="13"/>
    </row>
    <row r="5" spans="1:18" x14ac:dyDescent="0.3">
      <c r="A5" s="19"/>
      <c r="B5" s="20">
        <v>2.0099999999999998</v>
      </c>
      <c r="C5" s="20">
        <v>1</v>
      </c>
      <c r="D5" s="20"/>
      <c r="E5" s="42" t="s">
        <v>100</v>
      </c>
      <c r="F5" s="21">
        <f>(C5*F4)</f>
        <v>7200</v>
      </c>
      <c r="G5" s="22" t="s">
        <v>101</v>
      </c>
      <c r="H5" s="21">
        <v>910</v>
      </c>
      <c r="I5" s="21">
        <f t="shared" ref="I5:I9" si="0">F5*H5</f>
        <v>6552000</v>
      </c>
      <c r="J5" s="20"/>
    </row>
    <row r="6" spans="1:18" x14ac:dyDescent="0.3">
      <c r="A6" s="19"/>
      <c r="B6" s="20">
        <v>2.02</v>
      </c>
      <c r="C6" s="20">
        <f>0.35*1.11</f>
        <v>0.38850000000000001</v>
      </c>
      <c r="D6" s="20"/>
      <c r="E6" s="20" t="s">
        <v>102</v>
      </c>
      <c r="F6" s="23">
        <f>(C6*F4)</f>
        <v>2797.2000000000003</v>
      </c>
      <c r="G6" s="22" t="s">
        <v>101</v>
      </c>
      <c r="H6" s="21">
        <v>645</v>
      </c>
      <c r="I6" s="21">
        <f t="shared" si="0"/>
        <v>1804194.0000000002</v>
      </c>
      <c r="J6" s="20"/>
    </row>
    <row r="7" spans="1:18" x14ac:dyDescent="0.3">
      <c r="A7" s="19"/>
      <c r="B7" s="20">
        <v>2.0299999999999998</v>
      </c>
      <c r="C7" s="20">
        <v>87.5</v>
      </c>
      <c r="D7" s="20"/>
      <c r="E7" s="20" t="s">
        <v>103</v>
      </c>
      <c r="F7" s="21">
        <f>(C7*F4)/50</f>
        <v>12600</v>
      </c>
      <c r="G7" s="22" t="s">
        <v>104</v>
      </c>
      <c r="H7" s="21">
        <v>8</v>
      </c>
      <c r="I7" s="21">
        <f t="shared" si="0"/>
        <v>100800</v>
      </c>
      <c r="J7" s="20"/>
    </row>
    <row r="8" spans="1:18" x14ac:dyDescent="0.3">
      <c r="A8" s="19"/>
      <c r="B8" s="20">
        <v>2.04</v>
      </c>
      <c r="C8" s="20">
        <v>0.8</v>
      </c>
      <c r="D8" s="20"/>
      <c r="E8" s="20" t="s">
        <v>105</v>
      </c>
      <c r="F8" s="21">
        <f>(F4*C8)</f>
        <v>5760</v>
      </c>
      <c r="G8" s="22" t="s">
        <v>106</v>
      </c>
      <c r="H8" s="21">
        <v>0</v>
      </c>
      <c r="I8" s="21">
        <f t="shared" si="0"/>
        <v>0</v>
      </c>
      <c r="J8" s="20"/>
      <c r="M8" s="14">
        <f>F8/26</f>
        <v>221.53846153846155</v>
      </c>
    </row>
    <row r="9" spans="1:18" x14ac:dyDescent="0.3">
      <c r="A9" s="24"/>
      <c r="B9" s="20">
        <v>2.0499999999999998</v>
      </c>
      <c r="C9" s="20">
        <v>1.5</v>
      </c>
      <c r="D9" s="20"/>
      <c r="E9" s="20" t="s">
        <v>107</v>
      </c>
      <c r="F9" s="21">
        <f>(F4*C9)</f>
        <v>10800</v>
      </c>
      <c r="G9" s="22" t="s">
        <v>106</v>
      </c>
      <c r="H9" s="21">
        <v>0</v>
      </c>
      <c r="I9" s="21">
        <f t="shared" si="0"/>
        <v>0</v>
      </c>
      <c r="J9" s="20"/>
      <c r="Q9">
        <f>600*1.2*1</f>
        <v>720</v>
      </c>
      <c r="R9">
        <f>Q9*10</f>
        <v>7200</v>
      </c>
    </row>
    <row r="10" spans="1:18" ht="15" thickBot="1" x14ac:dyDescent="0.35">
      <c r="A10" s="15" t="s">
        <v>108</v>
      </c>
      <c r="B10" s="16"/>
      <c r="C10" s="25"/>
      <c r="D10" s="25"/>
      <c r="E10" s="26"/>
      <c r="F10" s="27"/>
      <c r="G10" s="28"/>
      <c r="H10" s="27"/>
      <c r="I10" s="27"/>
      <c r="J10" s="29"/>
      <c r="Q10">
        <f>2.2*0.05*600*10</f>
        <v>660.00000000000011</v>
      </c>
    </row>
    <row r="11" spans="1:18" ht="18" x14ac:dyDescent="0.3">
      <c r="A11" s="8" t="s">
        <v>109</v>
      </c>
      <c r="B11" s="9">
        <v>2</v>
      </c>
      <c r="C11" s="10"/>
      <c r="D11" s="10"/>
      <c r="E11" s="10" t="s">
        <v>110</v>
      </c>
      <c r="F11" s="11">
        <v>620</v>
      </c>
      <c r="G11" s="12" t="s">
        <v>99</v>
      </c>
      <c r="H11" s="13">
        <f>(I11/F11)</f>
        <v>2622.4</v>
      </c>
      <c r="I11" s="13">
        <f>SUM(I12:I15)</f>
        <v>1625888</v>
      </c>
      <c r="J11" s="13"/>
      <c r="Q11">
        <f>2*6000</f>
        <v>12000</v>
      </c>
    </row>
    <row r="12" spans="1:18" x14ac:dyDescent="0.3">
      <c r="A12" s="19"/>
      <c r="B12" s="20">
        <v>3.01</v>
      </c>
      <c r="C12" s="20">
        <v>1.1000000000000001</v>
      </c>
      <c r="D12" s="20"/>
      <c r="E12" s="20" t="s">
        <v>111</v>
      </c>
      <c r="F12" s="21">
        <f>F11*C12</f>
        <v>682</v>
      </c>
      <c r="G12" s="22" t="s">
        <v>101</v>
      </c>
      <c r="H12" s="21">
        <v>645</v>
      </c>
      <c r="I12" s="21">
        <f>F12*H12</f>
        <v>439890</v>
      </c>
      <c r="J12" s="20"/>
    </row>
    <row r="13" spans="1:18" x14ac:dyDescent="0.3">
      <c r="A13" s="19"/>
      <c r="B13" s="20">
        <v>3.02</v>
      </c>
      <c r="C13" s="20">
        <v>280</v>
      </c>
      <c r="D13" s="20"/>
      <c r="E13" s="20" t="s">
        <v>103</v>
      </c>
      <c r="F13" s="21">
        <f>(C13*F11)/50</f>
        <v>3472</v>
      </c>
      <c r="G13" s="22" t="s">
        <v>104</v>
      </c>
      <c r="H13" s="21">
        <v>8</v>
      </c>
      <c r="I13" s="21">
        <f>F13*H13</f>
        <v>27776</v>
      </c>
      <c r="J13" s="20"/>
    </row>
    <row r="14" spans="1:18" x14ac:dyDescent="0.3">
      <c r="A14" s="19"/>
      <c r="B14" s="20">
        <v>3.03</v>
      </c>
      <c r="C14" s="20">
        <v>0.65</v>
      </c>
      <c r="D14" s="20"/>
      <c r="E14" s="20" t="s">
        <v>105</v>
      </c>
      <c r="F14" s="21">
        <f>(C14*F11)</f>
        <v>403</v>
      </c>
      <c r="G14" s="22" t="s">
        <v>106</v>
      </c>
      <c r="H14" s="21">
        <v>849</v>
      </c>
      <c r="I14" s="21">
        <f>F14*H14</f>
        <v>342147</v>
      </c>
      <c r="J14" s="20"/>
    </row>
    <row r="15" spans="1:18" x14ac:dyDescent="0.3">
      <c r="A15" s="19"/>
      <c r="B15" s="20">
        <v>3.04</v>
      </c>
      <c r="C15" s="20">
        <v>3.25</v>
      </c>
      <c r="D15" s="20"/>
      <c r="E15" s="20" t="s">
        <v>107</v>
      </c>
      <c r="F15" s="21">
        <f>(C15*F11)</f>
        <v>2015</v>
      </c>
      <c r="G15" s="22" t="s">
        <v>106</v>
      </c>
      <c r="H15" s="21">
        <v>405</v>
      </c>
      <c r="I15" s="21">
        <f>F15*H15</f>
        <v>816075</v>
      </c>
      <c r="J15" s="20"/>
    </row>
    <row r="16" spans="1:18" ht="15" thickBot="1" x14ac:dyDescent="0.35">
      <c r="A16" s="15" t="s">
        <v>112</v>
      </c>
      <c r="B16" s="16"/>
      <c r="C16" s="16"/>
      <c r="D16" s="16"/>
      <c r="E16" s="16"/>
      <c r="F16" s="17"/>
      <c r="G16" s="30"/>
      <c r="H16" s="17"/>
      <c r="I16" s="17"/>
      <c r="J16" s="18"/>
    </row>
    <row r="17" spans="1:13" ht="15" thickBot="1" x14ac:dyDescent="0.35">
      <c r="A17" s="15" t="s">
        <v>113</v>
      </c>
      <c r="B17" s="16"/>
      <c r="C17" s="16"/>
      <c r="D17" s="16"/>
      <c r="E17" s="16"/>
      <c r="F17" s="17"/>
      <c r="G17" s="30"/>
      <c r="H17" s="17"/>
      <c r="I17" s="17"/>
      <c r="J17" s="18"/>
    </row>
    <row r="18" spans="1:13" ht="18" x14ac:dyDescent="0.3">
      <c r="A18" s="8" t="s">
        <v>114</v>
      </c>
      <c r="B18" s="9">
        <v>3</v>
      </c>
      <c r="C18" s="10"/>
      <c r="D18" s="10"/>
      <c r="E18" s="10" t="s">
        <v>115</v>
      </c>
      <c r="F18" s="13">
        <v>12000</v>
      </c>
      <c r="G18" s="12" t="s">
        <v>116</v>
      </c>
      <c r="H18" s="13">
        <f>(I18/F18)</f>
        <v>15.475</v>
      </c>
      <c r="I18" s="13">
        <f>SUM(I19:I22)</f>
        <v>185700</v>
      </c>
      <c r="J18" s="13"/>
    </row>
    <row r="19" spans="1:13" x14ac:dyDescent="0.3">
      <c r="A19" s="19"/>
      <c r="B19" s="20">
        <v>4.01</v>
      </c>
      <c r="C19" s="20">
        <v>2.3E-2</v>
      </c>
      <c r="D19" s="20"/>
      <c r="E19" s="20" t="s">
        <v>117</v>
      </c>
      <c r="F19" s="31">
        <f>(C19*F18)</f>
        <v>276</v>
      </c>
      <c r="G19" s="22" t="s">
        <v>101</v>
      </c>
      <c r="H19" s="21">
        <v>645</v>
      </c>
      <c r="I19" s="21">
        <f>F19*H19</f>
        <v>178020</v>
      </c>
      <c r="J19" s="20"/>
      <c r="M19" t="s">
        <v>118</v>
      </c>
    </row>
    <row r="20" spans="1:13" x14ac:dyDescent="0.3">
      <c r="A20" s="19"/>
      <c r="B20" s="20">
        <v>4.0199999999999996</v>
      </c>
      <c r="C20" s="20">
        <v>4</v>
      </c>
      <c r="D20" s="20"/>
      <c r="E20" s="20" t="s">
        <v>103</v>
      </c>
      <c r="F20" s="21">
        <f>F18*C20/50</f>
        <v>960</v>
      </c>
      <c r="G20" s="22" t="s">
        <v>104</v>
      </c>
      <c r="H20" s="21">
        <v>8</v>
      </c>
      <c r="I20" s="21">
        <f>F20*H20</f>
        <v>7680</v>
      </c>
      <c r="J20" s="20"/>
    </row>
    <row r="21" spans="1:13" x14ac:dyDescent="0.3">
      <c r="A21" s="19"/>
      <c r="B21" s="20">
        <v>4.03</v>
      </c>
      <c r="C21" s="20">
        <v>0.17</v>
      </c>
      <c r="D21" s="20"/>
      <c r="E21" s="20" t="s">
        <v>105</v>
      </c>
      <c r="F21" s="21">
        <f>F18*C21</f>
        <v>2040.0000000000002</v>
      </c>
      <c r="G21" s="22" t="s">
        <v>106</v>
      </c>
      <c r="H21" s="21">
        <v>0</v>
      </c>
      <c r="I21" s="21">
        <f>F21*H21</f>
        <v>0</v>
      </c>
      <c r="J21" s="20"/>
    </row>
    <row r="22" spans="1:13" x14ac:dyDescent="0.3">
      <c r="A22" s="19"/>
      <c r="B22" s="20">
        <v>4.04</v>
      </c>
      <c r="C22" s="20">
        <v>0.05</v>
      </c>
      <c r="D22" s="20"/>
      <c r="E22" s="20" t="s">
        <v>107</v>
      </c>
      <c r="F22" s="21">
        <f>F18*C22</f>
        <v>600</v>
      </c>
      <c r="G22" s="22" t="s">
        <v>106</v>
      </c>
      <c r="H22" s="21">
        <v>0</v>
      </c>
      <c r="I22" s="21">
        <f>F22*H22</f>
        <v>0</v>
      </c>
      <c r="J22" s="20"/>
    </row>
    <row r="23" spans="1:13" ht="15" thickBot="1" x14ac:dyDescent="0.35">
      <c r="A23" s="15" t="s">
        <v>119</v>
      </c>
      <c r="B23" s="16"/>
      <c r="C23" s="16"/>
      <c r="D23" s="16"/>
      <c r="E23" s="16"/>
      <c r="F23" s="17"/>
      <c r="G23" s="30"/>
      <c r="H23" s="17"/>
      <c r="I23" s="17"/>
      <c r="J23" s="18"/>
    </row>
    <row r="24" spans="1:13" ht="16.2" thickBot="1" x14ac:dyDescent="0.35">
      <c r="A24" s="129" t="s">
        <v>120</v>
      </c>
      <c r="B24" s="130"/>
      <c r="C24" s="130"/>
      <c r="D24" s="130"/>
      <c r="E24" s="131"/>
      <c r="F24" s="32"/>
      <c r="G24" s="33"/>
      <c r="H24" s="34"/>
      <c r="I24" s="35">
        <f>I4+I11+I18</f>
        <v>10268582</v>
      </c>
      <c r="J24" s="35">
        <f>I24/78</f>
        <v>131648.48717948719</v>
      </c>
    </row>
    <row r="25" spans="1:13" ht="15.6" x14ac:dyDescent="0.3">
      <c r="A25" s="36"/>
      <c r="B25" s="36"/>
      <c r="C25" s="36"/>
      <c r="D25" s="36"/>
      <c r="E25" s="36"/>
      <c r="F25" s="37"/>
      <c r="G25" s="3"/>
      <c r="H25" s="2"/>
      <c r="I25" s="38" t="s">
        <v>118</v>
      </c>
      <c r="J25" s="39"/>
    </row>
    <row r="26" spans="1:13" x14ac:dyDescent="0.3">
      <c r="A26" t="s">
        <v>121</v>
      </c>
      <c r="E26" s="40"/>
      <c r="F26" s="41"/>
    </row>
    <row r="27" spans="1:13" x14ac:dyDescent="0.3">
      <c r="E27" t="s">
        <v>122</v>
      </c>
      <c r="F27" s="41" t="s">
        <v>17</v>
      </c>
      <c r="I27" s="43">
        <f>F7+F13+F20</f>
        <v>17032</v>
      </c>
    </row>
    <row r="28" spans="1:13" x14ac:dyDescent="0.3">
      <c r="E28" t="s">
        <v>123</v>
      </c>
      <c r="F28" s="41" t="s">
        <v>124</v>
      </c>
      <c r="I28" s="43">
        <f>F6+F12</f>
        <v>3479.2000000000003</v>
      </c>
    </row>
    <row r="29" spans="1:13" x14ac:dyDescent="0.3">
      <c r="E29" s="40" t="s">
        <v>125</v>
      </c>
      <c r="F29" s="41" t="s">
        <v>124</v>
      </c>
      <c r="I29" s="44">
        <f>F19</f>
        <v>276</v>
      </c>
    </row>
    <row r="30" spans="1:13" x14ac:dyDescent="0.3">
      <c r="E30" s="40" t="s">
        <v>126</v>
      </c>
      <c r="F30" s="41" t="s">
        <v>124</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4" x14ac:dyDescent="0.3"/>
  <cols>
    <col min="1" max="1" width="20.5546875" customWidth="1"/>
  </cols>
  <sheetData>
    <row r="5" spans="1:14" x14ac:dyDescent="0.3">
      <c r="A5" t="s">
        <v>127</v>
      </c>
      <c r="B5">
        <v>5000</v>
      </c>
    </row>
    <row r="6" spans="1:14" x14ac:dyDescent="0.3">
      <c r="B6" t="s">
        <v>128</v>
      </c>
      <c r="C6">
        <v>1</v>
      </c>
      <c r="D6">
        <f>B$5*C6</f>
        <v>5000</v>
      </c>
    </row>
    <row r="7" spans="1:14" x14ac:dyDescent="0.3">
      <c r="B7" t="s">
        <v>129</v>
      </c>
      <c r="C7">
        <v>1.3</v>
      </c>
      <c r="D7">
        <f t="shared" ref="D7:D8" si="0">B$5*C7</f>
        <v>6500</v>
      </c>
    </row>
    <row r="8" spans="1:14" x14ac:dyDescent="0.3">
      <c r="B8" t="s">
        <v>130</v>
      </c>
      <c r="C8">
        <f>0.3*1.52</f>
        <v>0.45599999999999996</v>
      </c>
      <c r="D8">
        <f t="shared" si="0"/>
        <v>2280</v>
      </c>
    </row>
    <row r="9" spans="1:14" x14ac:dyDescent="0.3">
      <c r="A9" t="s">
        <v>131</v>
      </c>
      <c r="B9">
        <f>600*2*0.1</f>
        <v>120</v>
      </c>
      <c r="L9">
        <f>(0.35*1.52)/5</f>
        <v>0.10639999999999998</v>
      </c>
      <c r="M9">
        <f>L9*4</f>
        <v>0.42559999999999992</v>
      </c>
      <c r="N9">
        <f>M9*1.05</f>
        <v>0.44687999999999994</v>
      </c>
    </row>
    <row r="10" spans="1:14" x14ac:dyDescent="0.3">
      <c r="B10" t="s">
        <v>130</v>
      </c>
      <c r="C10">
        <v>1.37</v>
      </c>
      <c r="D10">
        <f>C10*B9</f>
        <v>164.4</v>
      </c>
      <c r="L10">
        <f>(1.52)/7</f>
        <v>0.21714285714285714</v>
      </c>
      <c r="M10">
        <f>L10*6</f>
        <v>1.3028571428571429</v>
      </c>
      <c r="N10">
        <f>M10*1.05</f>
        <v>1.3680000000000001</v>
      </c>
    </row>
    <row r="11" spans="1:14" x14ac:dyDescent="0.3">
      <c r="B11" t="s">
        <v>129</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EB0F91-257B-4E89-A62B-BA37185D0F5D}">
  <ds:schemaRefs>
    <ds:schemaRef ds:uri="http://purl.org/dc/terms/"/>
    <ds:schemaRef ds:uri="http://schemas.openxmlformats.org/package/2006/metadata/core-properties"/>
    <ds:schemaRef ds:uri="http://schemas.microsoft.com/office/2006/documentManagement/types"/>
    <ds:schemaRef ds:uri="df39d53a-21ec-4f19-b819-c17052708e15"/>
    <ds:schemaRef ds:uri="http://purl.org/dc/elements/1.1/"/>
    <ds:schemaRef ds:uri="http://schemas.microsoft.com/office/2006/metadata/properties"/>
    <ds:schemaRef ds:uri="http://schemas.microsoft.com/office/infopath/2007/PartnerControls"/>
    <ds:schemaRef ds:uri="a3c3f228-6772-4047-ad90-2f0678439fc9"/>
    <ds:schemaRef ds:uri="http://www.w3.org/XML/1998/namespace"/>
    <ds:schemaRef ds:uri="http://purl.org/dc/dcmitype/"/>
  </ds:schemaRefs>
</ds:datastoreItem>
</file>

<file path=customXml/itemProps2.xml><?xml version="1.0" encoding="utf-8"?>
<ds:datastoreItem xmlns:ds="http://schemas.openxmlformats.org/officeDocument/2006/customXml" ds:itemID="{C1DAF549-659C-44B1-91A7-D33BCD6CE7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8D1AC6-CC89-4C69-9076-3B6E9D5832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Ghazni </vt:lpstr>
      <vt:lpstr>Maidan wardak</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Hamidullah Sediqi</cp:lastModifiedBy>
  <cp:revision/>
  <dcterms:created xsi:type="dcterms:W3CDTF">2015-02-05T06:46:49Z</dcterms:created>
  <dcterms:modified xsi:type="dcterms:W3CDTF">2024-09-17T08:05:05Z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