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D:\New folder\Momandara-Gardi-Ghaws Design\"/>
    </mc:Choice>
  </mc:AlternateContent>
  <xr:revisionPtr revIDLastSave="0" documentId="13_ncr:1_{315D5DBB-3F3E-427D-AD19-87D05AA728FA}" xr6:coauthVersionLast="47" xr6:coauthVersionMax="47" xr10:uidLastSave="{00000000-0000-0000-0000-000000000000}"/>
  <bookViews>
    <workbookView xWindow="-120" yWindow="-120" windowWidth="20730" windowHeight="11160" tabRatio="731" xr2:uid="{00000000-000D-0000-FFFF-FFFF00000000}"/>
  </bookViews>
  <sheets>
    <sheet name="Bill of Q for Daka" sheetId="58" r:id="rId1"/>
  </sheets>
  <definedNames>
    <definedName name="_xlnm.Print_Area" localSheetId="0">'Bill of Q for Daka'!$A$1:$G$108</definedName>
    <definedName name="_xlnm.Print_Titles" localSheetId="0">'Bill of Q for Daka'!$5:$5</definedName>
    <definedName name="re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7" i="58" l="1"/>
  <c r="F98" i="58"/>
  <c r="F99" i="58"/>
  <c r="F100" i="58"/>
  <c r="F101" i="58"/>
  <c r="F102" i="58"/>
  <c r="F96" i="58"/>
  <c r="F86" i="58"/>
  <c r="F87" i="58"/>
  <c r="F88" i="58"/>
  <c r="F89" i="58"/>
  <c r="F90" i="58"/>
  <c r="F91" i="58"/>
  <c r="F92" i="58"/>
  <c r="F93" i="58"/>
  <c r="F69" i="58"/>
  <c r="F71" i="58"/>
  <c r="F72" i="58"/>
  <c r="F74" i="58"/>
  <c r="F78" i="58"/>
  <c r="F79" i="58"/>
  <c r="F80" i="58"/>
  <c r="F81" i="58"/>
  <c r="F68" i="58"/>
  <c r="F49" i="58"/>
  <c r="F50" i="58"/>
  <c r="F51" i="58"/>
  <c r="F52" i="58"/>
  <c r="F53" i="58"/>
  <c r="F54" i="58"/>
  <c r="F55" i="58"/>
  <c r="F56" i="58"/>
  <c r="F57" i="58"/>
  <c r="F58" i="58"/>
  <c r="F59" i="58"/>
  <c r="F60" i="58"/>
  <c r="F61" i="58"/>
  <c r="F62" i="58"/>
  <c r="F63" i="58"/>
  <c r="F64" i="58"/>
  <c r="F65" i="58"/>
  <c r="F22" i="58"/>
  <c r="F23" i="58"/>
  <c r="F24" i="58"/>
  <c r="F25" i="58"/>
  <c r="F26" i="58"/>
  <c r="F27" i="58"/>
  <c r="F28" i="58"/>
  <c r="F29" i="58"/>
  <c r="F30" i="58"/>
  <c r="F31" i="58"/>
  <c r="F32" i="58"/>
  <c r="F33" i="58"/>
  <c r="F34" i="58"/>
  <c r="F35" i="58"/>
  <c r="F36" i="58"/>
  <c r="F37" i="58"/>
  <c r="F38" i="58"/>
  <c r="F39" i="58"/>
  <c r="F40" i="58"/>
  <c r="F21" i="58"/>
  <c r="F8" i="58"/>
  <c r="F9" i="58"/>
  <c r="F10" i="58"/>
  <c r="F11" i="58"/>
  <c r="F12" i="58"/>
  <c r="F13" i="58"/>
  <c r="F14" i="58"/>
  <c r="F15" i="58"/>
  <c r="F16" i="58"/>
  <c r="F17" i="58"/>
  <c r="F7" i="58"/>
  <c r="D84" i="58"/>
  <c r="F84" i="58" s="1"/>
  <c r="D85" i="58"/>
  <c r="F85" i="58" s="1"/>
  <c r="D46" i="58"/>
  <c r="F46" i="58" s="1"/>
  <c r="D45" i="58"/>
  <c r="F45" i="58" s="1"/>
  <c r="D44" i="58"/>
  <c r="F44" i="58" s="1"/>
  <c r="D43" i="58"/>
  <c r="F43" i="58" s="1"/>
  <c r="D77" i="58"/>
  <c r="F77" i="58" s="1"/>
  <c r="D76" i="58"/>
  <c r="F76" i="58" s="1"/>
  <c r="D75" i="58"/>
  <c r="F75" i="58" s="1"/>
  <c r="D73" i="58"/>
  <c r="F73" i="58" s="1"/>
  <c r="D70" i="58"/>
  <c r="F70" i="58" s="1"/>
  <c r="D48" i="58"/>
  <c r="F48" i="58" s="1"/>
  <c r="D47" i="58"/>
  <c r="F47" i="58" s="1"/>
  <c r="F103" i="58" l="1"/>
  <c r="F94" i="58"/>
  <c r="F82" i="58"/>
  <c r="F66" i="58"/>
  <c r="F41" i="58"/>
  <c r="F18" i="58"/>
  <c r="F104" i="58" l="1"/>
</calcChain>
</file>

<file path=xl/sharedStrings.xml><?xml version="1.0" encoding="utf-8"?>
<sst xmlns="http://schemas.openxmlformats.org/spreadsheetml/2006/main" count="204" uniqueCount="136">
  <si>
    <t>S/NO شماره</t>
  </si>
  <si>
    <t>Unit واحد</t>
  </si>
  <si>
    <t>Remarks ملاحظات</t>
  </si>
  <si>
    <t>No</t>
  </si>
  <si>
    <t>Quantity مقدار</t>
  </si>
  <si>
    <t>Discriptions تشریحا ت</t>
  </si>
  <si>
    <t>Cost/Unit (Afs.)
قیمت فی واحد</t>
  </si>
  <si>
    <t>Total Cost (Afs.)
قیمت مجموعی</t>
  </si>
  <si>
    <t xml:space="preserve">Sign Board for project لوحه برای پروژه </t>
  </si>
  <si>
    <t>m</t>
  </si>
  <si>
    <t>Grand Total Cost (Afs.) قیمت مجموعی به افغانی</t>
  </si>
  <si>
    <t>hour</t>
  </si>
  <si>
    <t xml:space="preserve">Sub-Total Cost for New Bore well (Afs) </t>
  </si>
  <si>
    <t>BoQ for New Bore well</t>
  </si>
  <si>
    <t>set</t>
  </si>
  <si>
    <t xml:space="preserve">Sub-Total Cost for Solar panels and solar pump(Afs) </t>
  </si>
  <si>
    <t xml:space="preserve">Conduct pipe </t>
  </si>
  <si>
    <t>PKT</t>
  </si>
  <si>
    <t>Float switch</t>
  </si>
  <si>
    <t xml:space="preserve">Sub-Total Cost for distribution line (Afs.) </t>
  </si>
  <si>
    <t>Job</t>
  </si>
  <si>
    <t>Gravel Packing from sorted gravel round washed gravel the size of gravel should be determind after well drilling accordding to the sample of starta.
  پرکاری جغل دراطراف پایپ فلتر ازنوع سورت شده بوده جغل لشم دریائی وشسته  که اندازه دانه های جغل نظر به نمونه طبقات بعد از حفاری تعین میگردد..</t>
  </si>
  <si>
    <t xml:space="preserve"> پرکاری عقب کیسنگ ازخاک بدون ریگ وجغل باشد. Back filling for casing pipe should be clay soil without gravel stone</t>
  </si>
  <si>
    <t xml:space="preserve">Prepareing the technical report of well drilling, preparing well strata technical data table and making design of well according to the taken strata ( Location of Filter, Cassing and pump instalation depth ) Under supervission of PRRD representative.تهیه راپور تخنیکی  ,ترتیب جدول تخنیکی چاه  و ترتیب دیزاین چاه  ( موقعیت نصب کسنگ, فلتر و پمپ ) به اساس نمونه اخذ شده طبقات  تحت نظارت نماینده ریاست احیا و انکشاف دهات                                                                                                                                               </t>
  </si>
  <si>
    <t xml:space="preserve">Pump test for determination of discharge of well and taking sample of water for quality test after water cleaning  Under supervission of PRRD representative..   اجرای پمپ تست بخاطردریافت پارامتر دیسچارج چاه وهمچنان نمونه گیری آب بعد از صاف شدن مکمل  برای تعین کیفیت آن تحت نظارت نماینده ریاست احیاء وانکشاف دهات.                                                                                                                                                                       . </t>
  </si>
  <si>
    <t>ترتیب کننده :</t>
  </si>
  <si>
    <t>BoQ for Solar pump system and transmission line from well to Elevated Tank</t>
  </si>
  <si>
    <t xml:space="preserve">Supply and installaiton PVC Pipe 63mm dia. 12 bar (Class -D) .
تهیه ونصب پایپ پی وی سی به قطر 63 ملیمتر ازکلاس دی بخاطر انداختن جغل اطراف کسینگ       </t>
  </si>
  <si>
    <t xml:space="preserve">Compressor test of Well  up to cleannig of water         کمپریسورتست چا ه الی پاک شدن آب چاه      </t>
  </si>
  <si>
    <t>Supply and installation of Galvanized Iron Union 2  1/2"  پیوند آهني ملمع جستی بقطر</t>
  </si>
  <si>
    <t xml:space="preserve">Supply and installation of Galvanized Iron Elbow, diameter 2 1/2 "زانو خم آهني ملمع جست بقطر  </t>
  </si>
  <si>
    <t>Supply and installation of End cup for the wash out pipe 2 " فلق برای پایپ شستشو</t>
  </si>
  <si>
    <t xml:space="preserve">Soil  back filling with compaction پرکاری خاک معه تپک کاری  </t>
  </si>
  <si>
    <t xml:space="preserve">Stone Pitching under PCC نصب بولدرها زیر کانکریت بدون سیخ برای صوفه تخته های سولر </t>
  </si>
  <si>
    <t>Plain Cement Concrete (PCC), M150 kg/cm2 (1:2:4) کانکریت بدون سیخ با مارک مخلوطی</t>
  </si>
  <si>
    <t xml:space="preserve">Painting Plastic Wheather Sheet رنگمالی با رنگ پلاستیکی   </t>
  </si>
  <si>
    <t xml:space="preserve">Pointing for out side and inside of  Boundry  wall   with  mortar 1:3 (cement -sand).  M: 1:3  هنگاف کاری بیرونی وداخلی با مخلوط سمنت وریگ مارک مخلوط مصاله </t>
  </si>
  <si>
    <t xml:space="preserve">Supply and installation of Concertina wire on boundary wall of solar panel (complete) according to the drawing تهیه ونصب سیم خار در بالائی دیوار احاطه مطابق نقشه </t>
  </si>
  <si>
    <t>BoQ for Boundary wall of solar panels</t>
  </si>
  <si>
    <t xml:space="preserve">Sub-Total Cost for Boundary wall of solar panels (Afs.) </t>
  </si>
  <si>
    <t xml:space="preserve">Supply and Installation of PVC casing pipe class -D, dia.8"  تهیه ونصب کیسنگ  پی وی سی کلاس دی به قطر  8 انچ  </t>
  </si>
  <si>
    <t>Supply and installation of Filter pipe  PVC  Class-D. 8 inch dia. Total area for filter pipe openings should not be more than 25% of total area.  تهیه ونصب فلترپی وی سی  ازنوع کلاس دی قطر 8 انچ فیصدی مساحت مسامات فلتر از25 فیصد مساحت مجموعی تجاوز نکند</t>
  </si>
  <si>
    <t>Excavation for reservoir in ground type5- 7. کندن کاری درزمین قسم پنجم</t>
  </si>
  <si>
    <t>M3</t>
  </si>
  <si>
    <t xml:space="preserve">Back filling with soil and excavated material .پرکاری خاک معه تپک کاری </t>
  </si>
  <si>
    <t>Plain Cement Concrete (PCC), M150.(1:2:4) کانکریت بیدون سیخ با مارک مخلوطی</t>
  </si>
  <si>
    <t>Plaster work with cement-sand + padlow powder M: 1:3 for inside. M: 1:3. پلسترکاری داخلی با پودر ضد نفوذ آب</t>
  </si>
  <si>
    <t>M2</t>
  </si>
  <si>
    <t>Plaster work with cement-sand  M: 1:3 for exterioir wall.M: 1:3.   پلسترکاری  بیرونی</t>
  </si>
  <si>
    <t>Isogam insulation on roof of reservoir.ایزوگام برای پوشش ذخیره</t>
  </si>
  <si>
    <t>Supply and installation of iron gate for reservoir manhole (iron sheet 2mm thickness) with all required activities and as per drawing. دروازه آهنی برای منهول ذخیره</t>
  </si>
  <si>
    <t xml:space="preserve">کندن کاری درزمین قسم3-4 Excavation in different ground type  </t>
  </si>
  <si>
    <t>Mobilization and Demobilisation including security, Camping at project location</t>
  </si>
  <si>
    <t>Lum sum</t>
  </si>
  <si>
    <t xml:space="preserve"> </t>
  </si>
  <si>
    <t>PCC work for the foundatoion of the boundary wall of solar house M(1:3:6)</t>
  </si>
  <si>
    <t>Lumsum</t>
  </si>
  <si>
    <t xml:space="preserve">Wire tie white and black </t>
  </si>
  <si>
    <t xml:space="preserve">Supply and installation of Galvanized Iron Paddle flange diameter 63 mm(clip on the top of the well to hold up the riser main pipe) کلیپ برای محکم نمودن پایپ و واتر پمپ چاه </t>
  </si>
  <si>
    <t xml:space="preserve">Supply and installation of Gate valve (good quality) Nominal Diameter = 2"  best quality گیت وال  به قطر دو انچ </t>
  </si>
  <si>
    <t xml:space="preserve">Supply and installaiton of Galvanized Iron (GI) pipe, inside diameter  2"پايپ آهني ملمع جست بقطر داخلي    </t>
  </si>
  <si>
    <t xml:space="preserve">Supply and installation of Galvanized Iron Nipple, diameter 2"اشتت آهني ملمع جست بقطر  </t>
  </si>
  <si>
    <t xml:space="preserve">Supply and installation of Galvanized Iron Elbow, diameter  2"زانو خم آهني ملمع جست بقطر  </t>
  </si>
  <si>
    <t xml:space="preserve">Supply and installation of Galvanized Iron Socket, diameter  2"سامي آهني ملمع جست بقطر  </t>
  </si>
  <si>
    <t>Supply and installation of Galvanized Iron Union 2"پیوند آهني ملمع جستی بقطر</t>
  </si>
  <si>
    <t>Supply and installation of 3 inch Galvanised Iron Ladder  for reservoir with all required activites according to drawings.زینه از پایپ جستی ملمع شده بقطر3 انج</t>
  </si>
  <si>
    <t xml:space="preserve">Supply and installaiton of Galvanized Iron (GI) Cleaning  pipe, inside diameter 2"   ملمع جست بقطر داخلي    </t>
  </si>
  <si>
    <t xml:space="preserve">Supply and installation of Gate valve For Cleaning Pipe (good quality) Nominal Diameter = 2"  best qualityگیت وال  به قطردو نیم انچ </t>
  </si>
  <si>
    <t xml:space="preserve">Supply and installation of Galvanized Iron Nipple, diameter2 "اشتت آهني ملمع جست بقطر  </t>
  </si>
  <si>
    <t>Supply and installaiton of Mail threaded Adopter (MTA), Size (110x3") ادپتربقطر</t>
  </si>
  <si>
    <t>Stone masonry with cement- sand mortar M:1:4 سنگکاری با مصاله سمنت وریگ مارک مخلوط</t>
  </si>
  <si>
    <t>Kilned brick masonry with mortar 1:4 (cement - sand) .  خشت کاری پخته به مخلوط  مساله  1:4 (ریگ : سمنت)</t>
  </si>
  <si>
    <t xml:space="preserve"> Plaster work with cement-sand out side the water tank s  M:1:4  پلسترکاری با مخلوط سمنت وریگ مارک مخلوط مصاله</t>
  </si>
  <si>
    <t>Supply and installation of metallic gate, Size (2*2) by 20 Gauge Russian GI iron sheet  with all requirements (complete) according To the Drawing .دروازه آهنی برای احاطه سولر پنیل ها که ضخامت تخته آن 20  گیج روسی باشد</t>
  </si>
  <si>
    <t xml:space="preserve"> pcs</t>
  </si>
  <si>
    <t xml:space="preserve">Supply and installation of wooden window, Size (1.2*1.5) with all requirements (complete) according To the Drawing .کلکین برای اتاق محافظ با تمام ملحقات آن </t>
  </si>
  <si>
    <t xml:space="preserve">Supply and installation of wooden Door, Size (0.90*2) by    with all requirements (complete) according To the Drawing .دروازه چوبی برای اتاق محافظ و تشناب محوطه سولر پنیل ها </t>
  </si>
  <si>
    <t>pcs</t>
  </si>
  <si>
    <t>Organization of Human Welfare (OHW) بشری خیریه موسسه</t>
  </si>
  <si>
    <t xml:space="preserve">صفحه سولر  ساخت کشور جرمنی ویا 11 شرکت ثبت شده در وزارت انکشاف دهات بوده و در هر نوع آب و هوا سازگار بوده و بشترین بازدهی را دارا باشند </t>
  </si>
  <si>
    <t>مقدار معاش 20000 افغانی در ماه</t>
  </si>
  <si>
    <t xml:space="preserve">Salary for one foreman for implementation and arrangement of project work introduced by OHW during implementation process. معاش یک نفر فورمین جهت رهنمائی تطبیق وتنظیم امورپروژه </t>
  </si>
  <si>
    <t>Earthworks including excavation at any type of soil, backfilling, compaction, transport and disposal of surplus material to Contractor's deposit within a radius of  1 km from the execution site.</t>
  </si>
  <si>
    <t>Supply and placing of RCC C30/37 with formworks, reinforcement bars, placing of reinforced concrete for base slab, roof slab,  cross beams, parapet and all other jobs to complete this work. acc to DWG, Specifications and standards.</t>
  </si>
  <si>
    <t xml:space="preserve">Back filling with soil and excavated material . </t>
  </si>
  <si>
    <t>Pcs</t>
  </si>
  <si>
    <t xml:space="preserve"> BoQ for Structure Gate valve box( 1x1)m</t>
  </si>
  <si>
    <t>چک کننده :</t>
  </si>
  <si>
    <t>انجنیر ضیاالحق "حامدیار"</t>
  </si>
  <si>
    <t xml:space="preserve">Well drilling according to the type of earth layers with  comprassor machine   diameter (12")  depends on soil texture and taking  sample of each Geological formation.
 برمه کاری چاه توسط ماشین  کمپریشور به قطر(12 انچ) در هر نوع طبقات وهمچنان  اخذ نمونه طبقات جیولوجیکی </t>
  </si>
  <si>
    <t xml:space="preserve">Well drilling according to the type of earth layers with ( cobai machine,  diameter (16")  depends on soil texture and taking  sample of each Geological formation.
 برمه کاری چاه توسط ماشین کوبایی به قطر(16 انچ) در هر نوع طبقات وهمچنان  اخذ نمونه طبقات جیولوجیکی </t>
  </si>
  <si>
    <t xml:space="preserve">قرار شرح فوق فورم هذا در تطابق با جدول احجام کار ومواد یعنی (BoQ)بدون قیمت جهت آفردهی  ترتیب گردیده   وهم سند قطعی حساب شمرده نمیشود, سند قطعی حساب برویت برآورد ثانی از روی احجام حقیقی صورت گیرد وهم قیمت واقعی در وقت قرارداد از ساحه دریافت میگردد.بخاطر رشد اقتصاد ملی کشور از سمنت جبل السراج وسایر سمنت ها تولید شده داخلی درصورتیکه قابل دسترس دربازار،ودارای کیفیت خوب وهمچنان دارای قیمت مناسب باشد استفاده آن به تناسب سمنت ها خارجی در پروژه هذا ترجیح واولویت داده شود
</t>
  </si>
  <si>
    <t>ظرفیت آب دهی پمپ =  6.3m3/hour باشد  و در صورت پایین آمدن سطح آب پمپ بشکل اتوماتیک خاموش شود</t>
  </si>
  <si>
    <t>احجام کارومواد مصرفی برای سیستم آبرسانی توسط سولر پمپ همراه با ذخیره ارتفاعی  درقریه   ګردي غوث ډاګ مربوط ولسوالی مومندره ولایت ننگرهار</t>
  </si>
  <si>
    <t>Bill of Quantity for Solar water pump system with Elevated water Reservoir</t>
  </si>
  <si>
    <t xml:space="preserve">Provision and proper installation of metallic frame for solar from Rectangle section (80*80 mm)  Iron with 3 mm thickness   and Rectangle section(60*60 mm) iron with 2 mm thickness   with wilding and all required processes and must be have horizontal and vertical rotation system) پایه سولرپنیل </t>
  </si>
  <si>
    <t>Submersible drop cable as requirement of submersible (2*6)mm2 from panels to solar pump کیبل برق از سولر پنیل الی پمپ</t>
  </si>
  <si>
    <t>Complete Earthing System with Ground rod and copper Cable سیستم آرتنگ</t>
  </si>
  <si>
    <t>Supply and installaiton of Male threaded Adopter (MTA), Size (63x 2") ادپتربقطر</t>
  </si>
  <si>
    <t xml:space="preserve">BoQ for  18 m3 (18000 lit)  RCC Elevated water Reservoir </t>
  </si>
  <si>
    <t xml:space="preserve">Supply and installaiton of Galvanized Iron (GI) pipe, inside diameter 3"پايپ آهني ملمع جست بقطر داخلي    </t>
  </si>
  <si>
    <t xml:space="preserve">Supply and installation of (GI)Gate valve for Outlet Pipe (good quality) Nominal Diameter =  3 "best qualityگیت وال  به قطردو نیم انچ </t>
  </si>
  <si>
    <t xml:space="preserve">Supply and installation of Galvanized Iron Socket, diameter3"سامي آهني ملمع جست بقطر  </t>
  </si>
  <si>
    <t xml:space="preserve">Supply and installation of Galvanized Iron Socket, diameter 3"سامي آهني ملمع جست بقطر  </t>
  </si>
  <si>
    <t>Supply and installation of Galvanized Iron Union 3"  پیوند آهني ملمع جستی بقطر</t>
  </si>
  <si>
    <t xml:space="preserve">Supply and installation of Galvanized Iron Nipple, diameter 3"اشتت آهني ملمع جست بقطر  </t>
  </si>
  <si>
    <t xml:space="preserve">Supply and installation of Galvanized Iron Elbow, diameter 3"زانو خم آهني ملمع جست بقطر  </t>
  </si>
  <si>
    <t xml:space="preserve">Sub-Total Cost for  18 m3 (18000 lit) RCC Elevated water Reservoir (Afs.) </t>
  </si>
  <si>
    <t xml:space="preserve">Excavation Bed leveling and compaction  for pipe networking in 80 cm depth and 40cm wide in Complex Layer of area and putting the excavated materials 1m away from the trench, for pipe proper installation and backfilling of trench with required  compaction.  کندن کاری درزمین  </t>
  </si>
  <si>
    <t>Provision and laying 15 cm sand layer in the base of the trench ,and warning tape on the top of sand layer</t>
  </si>
  <si>
    <t>Supplying, installation in place of High Density Polyethylene pipe (PE 100 PN 16  SDR 11), Outside Diameter: 63 mm, wall thickness 4.70 mm ,weight 0.873 kg/m, and related fitting with all necessaries Best quality with all necessaries.پایپ پولی ایتیلین بقطر خارج63 ملی  با فشارقابل برداشت 16 بار</t>
  </si>
  <si>
    <t xml:space="preserve">Supply and installation of (good quility non return valve Dia = 2" for riser main pipe in pump house, best quality with all related fitting with all necessariess تمبه والو به قطردو انچ </t>
  </si>
  <si>
    <t>Supplying, installation, laying and fitting with all necessaries in place of High Density Polyethylene pipe (PE 100 PN 10 SDR 17), Outside Diameter: 40 mm, wall thickness 2.4 mm ,weight 0.29kg/m, Best quality.پایپ پولی ایتیلین بقطر خارجی 40 ملی  با فشارقابل برداشت 10 بار</t>
  </si>
  <si>
    <t>Supplying, installation, laying and fitting with all necessaries in place of High Density Polyethylene pipe (PE 100 PN 10  SDR 17), Outside Diameter: 63 mm, wall thickness 3.8 mm ,weight 0.72 kg/m, Best quality.پایپ پولی ایتیلین بقطر خارجی 63 ملی  با فشارقابل برداشت 10 بار</t>
  </si>
  <si>
    <t xml:space="preserve">Plaster work both sides (interior and exterior) with cement-sand  M: 1:3 .    </t>
  </si>
  <si>
    <t xml:space="preserve">سطح آبهائی زیرزمینی درین چاه 65 متر نشان داده شده است وعمق کلی چاه 100درنظر گرفته شده چونکه معلومات دقیق در ارتباط به سطح آبهائی زیر زمینی درین ساحه موجود نبوده بناً الی نتیجه مؤفقانه چاه و پمپ تست آن باید که کارهای بعدی پروژه یعنی خریداری سولرپمپ، پنیل ها، تانک زمینی  اعمار احاطه وتمدید سیستم تقسیماتی صورت نگیرد. حد اقل مقدار آبدهی چاه باید 1.4 لیتر در ثانیه باشد درصورتیکه مقدار آبدهی در حین پمپ تست کمتر از مقدار یاد شده باشد دفتر OHW را در جریان گذاشته ممکن که در مشخصات واتر پمپ وپنیل ها تغیر آید ویا کار های بعدی پروژه لغوگردد، کسنگ وفلتر آن پی وی سی  از نوع کلاس D وقطر 8  ا نچ باشد. </t>
  </si>
  <si>
    <t xml:space="preserve"> انجنیر شکیل احمد</t>
  </si>
  <si>
    <t xml:space="preserve">Reinforced Cement Concrete (RCC), M 200kg/cm2 including steel bars and  shuttering  be new Playwood or Steel  according to the drawings.کانکریت سیخدار با مارک مخلوطی 1:1.5:3   همرای قالب بندی  </t>
  </si>
  <si>
    <t xml:space="preserve"> Supply and installation of Submersible pump Best Qualty  4 KW with outlet size 2" ,  Equivalent in specification made in European countries ,with inverter=(5kw) swich box, control unit in stainless steel  the approval is must from the PRRD and submitted to the OHW before installation
 Required Head for Pump :100 m , 
   , سولر پمپ    دارائی قطر بدنه  4انچ وانورتر همرای انورتربکس   طبق مشخصات داده شده فوق  ساخت اروپایی باشد</t>
  </si>
  <si>
    <t xml:space="preserve">  Solar panels 5000watt   Best Quality European standard according to the approval list of MRRD and also MRRD Approval for solar panels is must and submitted  to the OHW before the installation     صفحه سولر ازنوع سولراروپايي یا معادل آن   باشد                    
Solar module type: POLYCRYSTALLINE or MONOCRYSTALLINE</t>
  </si>
  <si>
    <t xml:space="preserve"> House to House connection  from main pipe to inside of  houses, public buildings (school, mosque and clinic)According to drawing with its all accessories including 1/2" Saddle clamp, Elbow, Female threaded adapter, (MTA), Gate valve, Water meter, Non return valve, Water tap, Socket, 20mm HDPE pipe with average length of 25 meters (Total 20mm pipe 16 bar length 1375m) each  stand top 2 meters of 110 meter GI pipes includin of RCC ,formwork for  stand tap connection and perfabricated heavy duty water meter box with B-type meter         تمدید نل از پایپ عمومی الی داخل خانه ها و ساختمان های عام المنفعه (مکتب، مسجد و کلینیک) با تمامی ملحقات آن از قبیل سدل بست نیم انچ، زانوخم، اتصال ماده، گیت وال (فلکه)، میتر، تمبه وال، شیر دهن، ساکت، پایپ 20 ملی متری پولی ایتلین به طول اوسط 5 متر و 2 متر پایپ جستی  برای هر شیر دهن و میتر بکس قبلا ساخته شده با کیفیت عالی </t>
  </si>
  <si>
    <t xml:space="preserve"> Supplying, installation, laying and with requirement fitting in place of High Density Polyethylene pipe (PE 100 PN 10  SDR 17), Outside Diameter: 40 mm, wall thickness 2.4 mm ,weight 0.295 kg/m, Best quality.پایپ پولی ایتیلین بقطر خارجی 40 ملی  با فشارقابل برداشت 10 بار</t>
  </si>
  <si>
    <t>Supplying, installation, laying and with requirement fitting in place of High Density Polyethylene pipe (PE 100 PN 10  SDR 17), Outside Diameter:50 mm, wall thickness 3.0 mm ,weight 0.453 kg/m, Best quality.پایپ پولی ایتیلین بقطر خارجی 50 ملی  با فشارقابل برداشت 10 بار</t>
  </si>
  <si>
    <t>Supplying, installation, laying and with requirement fitting in place of High Density Polyethylene pipe (PE 100 PN 10  SDR 17), Outside Diameter: 90mm, wall thickness 5.4 mm ,weight 1.46 kg/m, Best quality.پایپ پولی ایتیلین بقطر خارجی90 ملی  با فشارقابل برداشت 10 بار</t>
  </si>
  <si>
    <t>Supplying, installation, laying and with requirement fitting in place of High Density Polyethylene pipe (PE 100 PN 10  SDR 17), Outside Diameter: 63mm, wall thickness 4.5 mm ,weight 1.1 kg/m, Best quality.پایپ پولی ایتیلین بقطر خارجی63 ملی  با فشارقابل برداشت 10 بار</t>
  </si>
  <si>
    <t>Supplying, installation, laying and with requirement fitting in place of High Density Polyethylene pipe (PE 100 PN 10  SDR 17), Outside Diameter: 75mm, wall thickness 4.5 mm ,weight 1.1 kg/m, Best quality.پایپ پولی ایتیلین بقطر خارجی75 ملی  با فشارقابل برداشت 10 بار</t>
  </si>
  <si>
    <r>
      <t>m</t>
    </r>
    <r>
      <rPr>
        <vertAlign val="superscript"/>
        <sz val="14"/>
        <rFont val="Times New Roman"/>
        <family val="1"/>
      </rPr>
      <t>3</t>
    </r>
  </si>
  <si>
    <r>
      <t>Maintenance Tool Kit for Pipe Networking system (Including Pipe Wrenchs Large and Medium Size, Pliers, Screw Driver, 5 sets of Tap, Pipe Cutter, Teflon for Sealing Pipes 12 No., Cable splice kit 2.5-6mm</t>
    </r>
    <r>
      <rPr>
        <vertAlign val="superscript"/>
        <sz val="14"/>
        <color indexed="8"/>
        <rFont val="Times New Roman"/>
        <family val="1"/>
      </rPr>
      <t xml:space="preserve">2 </t>
    </r>
    <r>
      <rPr>
        <sz val="14"/>
        <color indexed="8"/>
        <rFont val="Times New Roman"/>
        <family val="1"/>
      </rPr>
      <t>)</t>
    </r>
  </si>
  <si>
    <r>
      <t xml:space="preserve">Safty rope </t>
    </r>
    <r>
      <rPr>
        <sz val="14"/>
        <color indexed="8"/>
        <rFont val="Calibri"/>
        <family val="2"/>
      </rPr>
      <t>Ø</t>
    </r>
    <r>
      <rPr>
        <sz val="14"/>
        <color indexed="8"/>
        <rFont val="Times New Roman"/>
        <family val="1"/>
      </rPr>
      <t xml:space="preserve">10mm for holding of solar pump ریسمان پلاستیکی برای واتر پمپ </t>
    </r>
  </si>
  <si>
    <r>
      <t>M</t>
    </r>
    <r>
      <rPr>
        <sz val="14"/>
        <color indexed="8"/>
        <rFont val="Algerian"/>
        <family val="5"/>
      </rPr>
      <t>²</t>
    </r>
  </si>
  <si>
    <r>
      <t>m</t>
    </r>
    <r>
      <rPr>
        <vertAlign val="superscript"/>
        <sz val="14"/>
        <rFont val="Times New Roman"/>
        <family val="1"/>
      </rPr>
      <t>2</t>
    </r>
  </si>
  <si>
    <r>
      <t xml:space="preserve">BoQ for Distribution line </t>
    </r>
    <r>
      <rPr>
        <sz val="14"/>
        <rFont val="Times New Roman"/>
        <family val="1"/>
      </rPr>
      <t>(From Water tank to House Conection )</t>
    </r>
  </si>
  <si>
    <t>m3</t>
  </si>
  <si>
    <t>m2</t>
  </si>
  <si>
    <r>
      <t xml:space="preserve">Total GI-Gate Valves for  all (seven) mainholes with Size: (1*1*1.2) according to the drawing with Diametrs 
1- Mainhole (1 Gate Valve </t>
    </r>
    <r>
      <rPr>
        <sz val="14"/>
        <color indexed="8"/>
        <rFont val="Calibri"/>
        <family val="2"/>
      </rPr>
      <t>Ø90mm)
2- Mainhole (1 Gate Valve Ø50mm, 1 Gate Valve Ø63mm ) 
3</t>
    </r>
    <r>
      <rPr>
        <sz val="14"/>
        <color indexed="8"/>
        <rFont val="Times New Roman"/>
        <family val="2"/>
      </rPr>
      <t>- Mainhole (2 Gate Valve Ø40mm)
4- Mainhole (1 Gate Valve Ø63mm)</t>
    </r>
  </si>
  <si>
    <t>Sub-Total Cost for Visibility and Earthworks Excavation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</si>
</sst>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font>
      <sz val="10"/>
      <name val="Arial"/>
    </font>
    <font>
      <sz val="10"/>
      <name val="Arial"/>
      <family val="2"/>
    </font>
    <font>
      <b/>
      <sz val="12"/>
      <name val="Times New Roman"/>
      <family val="1"/>
    </font>
    <font>
      <b/>
      <sz val="14"/>
      <name val="Times New Roman"/>
      <family val="1"/>
    </font>
    <font>
      <sz val="10"/>
      <name val="Times New Roman"/>
      <family val="1"/>
    </font>
    <font>
      <b/>
      <sz val="10"/>
      <name val="Times New Roman"/>
      <family val="1"/>
    </font>
    <font>
      <b/>
      <sz val="8"/>
      <name val="Times New Roman"/>
      <family val="1"/>
    </font>
    <font>
      <sz val="10"/>
      <name val="Arial"/>
      <family val="2"/>
    </font>
    <font>
      <sz val="14"/>
      <name val="Times New Roman"/>
      <family val="1"/>
    </font>
    <font>
      <sz val="10"/>
      <color indexed="8"/>
      <name val="Times New Roman"/>
      <family val="1"/>
    </font>
    <font>
      <sz val="14"/>
      <name val="B Nazanin"/>
      <charset val="178"/>
    </font>
    <font>
      <vertAlign val="superscript"/>
      <sz val="14"/>
      <name val="Times New Roman"/>
      <family val="1"/>
    </font>
    <font>
      <sz val="14"/>
      <color indexed="8"/>
      <name val="Times New Roman"/>
      <family val="1"/>
    </font>
    <font>
      <sz val="14"/>
      <name val="Arial"/>
      <family val="2"/>
    </font>
    <font>
      <vertAlign val="superscript"/>
      <sz val="14"/>
      <color indexed="8"/>
      <name val="Times New Roman"/>
      <family val="1"/>
    </font>
    <font>
      <sz val="14"/>
      <color indexed="8"/>
      <name val="Calibri"/>
      <family val="2"/>
    </font>
    <font>
      <sz val="14"/>
      <color indexed="8"/>
      <name val="Algerian"/>
      <family val="5"/>
    </font>
    <font>
      <sz val="14"/>
      <color theme="1"/>
      <name val="Times New Roman"/>
      <family val="1"/>
    </font>
    <font>
      <sz val="14"/>
      <color indexed="8"/>
      <name val="Arial"/>
      <family val="2"/>
    </font>
    <font>
      <sz val="14"/>
      <color indexed="8"/>
      <name val="Times New Roman"/>
      <family val="2"/>
    </font>
    <font>
      <sz val="14"/>
      <color indexed="8"/>
      <name val="Times New Roman"/>
      <family val="1"/>
      <charset val="204"/>
    </font>
    <font>
      <sz val="14"/>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3"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1" fillId="0" borderId="0"/>
    <xf numFmtId="0" fontId="7" fillId="0" borderId="0"/>
  </cellStyleXfs>
  <cellXfs count="119">
    <xf numFmtId="0" fontId="0" fillId="0" borderId="0" xfId="0"/>
    <xf numFmtId="0" fontId="4" fillId="0" borderId="0" xfId="0" applyFont="1" applyAlignment="1">
      <alignment horizontal="center"/>
    </xf>
    <xf numFmtId="0" fontId="4" fillId="0" borderId="0" xfId="0" applyFont="1"/>
    <xf numFmtId="0" fontId="10" fillId="0" borderId="0" xfId="0" applyFont="1" applyAlignment="1">
      <alignment vertical="center" wrapText="1"/>
    </xf>
    <xf numFmtId="0" fontId="2" fillId="0" borderId="0" xfId="0" applyFont="1" applyAlignment="1">
      <alignment horizontal="left" vertical="center"/>
    </xf>
    <xf numFmtId="0" fontId="4" fillId="0" borderId="0" xfId="0" applyFont="1" applyAlignment="1">
      <alignment horizontal="center" vertical="center"/>
    </xf>
    <xf numFmtId="2" fontId="4" fillId="0" borderId="0" xfId="0" applyNumberFormat="1" applyFont="1" applyAlignment="1">
      <alignment horizontal="center" vertical="center"/>
    </xf>
    <xf numFmtId="0" fontId="9"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vertical="center"/>
    </xf>
    <xf numFmtId="0" fontId="8" fillId="3" borderId="1" xfId="0" applyFont="1" applyFill="1" applyBorder="1" applyAlignment="1">
      <alignment horizontal="center" vertical="center"/>
    </xf>
    <xf numFmtId="0" fontId="2" fillId="0" borderId="0" xfId="0" applyFont="1"/>
    <xf numFmtId="0" fontId="2" fillId="0" borderId="0" xfId="0" applyFont="1" applyAlignment="1">
      <alignment horizontal="right" vertical="center" wrapText="1"/>
    </xf>
    <xf numFmtId="1" fontId="8" fillId="3" borderId="1" xfId="0" applyNumberFormat="1" applyFont="1" applyFill="1" applyBorder="1" applyAlignment="1">
      <alignment horizontal="center" vertical="center"/>
    </xf>
    <xf numFmtId="0" fontId="2" fillId="4" borderId="1" xfId="0" applyFont="1" applyFill="1" applyBorder="1" applyAlignment="1">
      <alignment horizontal="left" vertical="center"/>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wrapText="1"/>
    </xf>
    <xf numFmtId="0" fontId="3" fillId="0" borderId="1" xfId="0" applyFont="1" applyBorder="1" applyAlignment="1">
      <alignment horizontal="left" vertical="center"/>
    </xf>
    <xf numFmtId="0" fontId="8" fillId="2" borderId="1" xfId="0" applyFont="1" applyFill="1" applyBorder="1" applyAlignment="1">
      <alignment horizontal="left" wrapText="1"/>
    </xf>
    <xf numFmtId="0" fontId="8" fillId="0" borderId="1" xfId="3" applyFont="1" applyBorder="1" applyAlignment="1">
      <alignment horizontal="left" vertical="center" wrapText="1"/>
    </xf>
    <xf numFmtId="0" fontId="8" fillId="2" borderId="1" xfId="3" applyFont="1" applyFill="1" applyBorder="1" applyAlignment="1">
      <alignment horizontal="center" vertical="center" wrapText="1"/>
    </xf>
    <xf numFmtId="0" fontId="12" fillId="2" borderId="1" xfId="0" applyFont="1" applyFill="1" applyBorder="1" applyAlignment="1">
      <alignment wrapText="1"/>
    </xf>
    <xf numFmtId="0" fontId="3" fillId="2" borderId="1" xfId="0" applyFont="1" applyFill="1" applyBorder="1" applyAlignment="1">
      <alignment horizontal="left" vertical="center"/>
    </xf>
    <xf numFmtId="0" fontId="8" fillId="2" borderId="0" xfId="0" applyFont="1" applyFill="1"/>
    <xf numFmtId="0" fontId="12"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 xfId="0" applyFont="1" applyFill="1" applyBorder="1" applyAlignment="1">
      <alignment horizontal="left" vertical="top" wrapText="1" readingOrder="1"/>
    </xf>
    <xf numFmtId="0" fontId="12"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0" xfId="0" applyFont="1"/>
    <xf numFmtId="0" fontId="8" fillId="2" borderId="1" xfId="1" applyFont="1" applyFill="1" applyBorder="1" applyAlignment="1">
      <alignment vertical="justify" readingOrder="1"/>
    </xf>
    <xf numFmtId="0" fontId="8" fillId="2" borderId="1" xfId="1" applyFont="1" applyFill="1" applyBorder="1" applyAlignment="1">
      <alignment vertical="justify" wrapText="1"/>
    </xf>
    <xf numFmtId="2" fontId="8" fillId="0" borderId="1" xfId="0" applyNumberFormat="1" applyFont="1" applyBorder="1" applyAlignment="1">
      <alignment horizontal="center" vertical="center"/>
    </xf>
    <xf numFmtId="0" fontId="8" fillId="0" borderId="1" xfId="0" applyFont="1" applyBorder="1" applyAlignment="1">
      <alignment horizontal="left" vertical="center"/>
    </xf>
    <xf numFmtId="0" fontId="8" fillId="2" borderId="1" xfId="0" applyFont="1" applyFill="1" applyBorder="1" applyAlignment="1">
      <alignment vertical="center" wrapText="1" readingOrder="1"/>
    </xf>
    <xf numFmtId="2" fontId="8" fillId="2" borderId="1" xfId="1" applyNumberFormat="1" applyFont="1" applyFill="1" applyBorder="1" applyAlignment="1">
      <alignment horizontal="left" wrapText="1"/>
    </xf>
    <xf numFmtId="0" fontId="8" fillId="2" borderId="1" xfId="1" applyFont="1" applyFill="1" applyBorder="1" applyAlignment="1">
      <alignment vertical="justify"/>
    </xf>
    <xf numFmtId="0" fontId="8" fillId="0" borderId="1" xfId="0" applyFont="1" applyBorder="1" applyAlignment="1">
      <alignment horizontal="left" vertical="center" wrapText="1"/>
    </xf>
    <xf numFmtId="0" fontId="8" fillId="0" borderId="1" xfId="0" applyFont="1" applyBorder="1"/>
    <xf numFmtId="0" fontId="3" fillId="4" borderId="1" xfId="0" applyFont="1" applyFill="1" applyBorder="1" applyAlignment="1">
      <alignment horizontal="center" wrapText="1"/>
    </xf>
    <xf numFmtId="0" fontId="8" fillId="0" borderId="1" xfId="3" applyFont="1" applyBorder="1" applyAlignment="1">
      <alignment horizontal="center" vertical="center" wrapText="1"/>
    </xf>
    <xf numFmtId="0" fontId="8" fillId="0" borderId="1" xfId="0" applyFont="1" applyBorder="1" applyAlignment="1">
      <alignment horizontal="left" vertical="top" wrapText="1"/>
    </xf>
    <xf numFmtId="0" fontId="8" fillId="0" borderId="1" xfId="0" applyFont="1" applyBorder="1" applyAlignment="1">
      <alignment horizontal="center" vertical="center" wrapText="1" readingOrder="2"/>
    </xf>
    <xf numFmtId="0" fontId="12" fillId="2" borderId="1" xfId="0" applyFont="1" applyFill="1" applyBorder="1" applyAlignment="1">
      <alignment horizontal="left" vertical="center" wrapText="1"/>
    </xf>
    <xf numFmtId="0" fontId="8" fillId="2" borderId="1" xfId="0" applyFont="1" applyFill="1" applyBorder="1" applyAlignment="1">
      <alignment horizontal="right" vertical="center" wrapText="1" readingOrder="2"/>
    </xf>
    <xf numFmtId="0" fontId="12" fillId="0" borderId="1" xfId="0" applyFont="1" applyBorder="1" applyAlignment="1">
      <alignment horizontal="left" vertical="center" wrapText="1"/>
    </xf>
    <xf numFmtId="0" fontId="8" fillId="0" borderId="1" xfId="3" applyFont="1" applyBorder="1" applyAlignment="1">
      <alignment horizontal="center" vertical="center"/>
    </xf>
    <xf numFmtId="0" fontId="8" fillId="0" borderId="1" xfId="0" applyFont="1" applyBorder="1" applyAlignment="1">
      <alignment wrapText="1"/>
    </xf>
    <xf numFmtId="1" fontId="8" fillId="0" borderId="1" xfId="3" applyNumberFormat="1" applyFont="1" applyBorder="1" applyAlignment="1">
      <alignment horizontal="center" vertical="center"/>
    </xf>
    <xf numFmtId="0" fontId="8" fillId="0" borderId="1" xfId="0" applyFont="1" applyBorder="1" applyAlignment="1">
      <alignment vertical="center" wrapText="1"/>
    </xf>
    <xf numFmtId="0" fontId="8" fillId="2" borderId="1" xfId="3" applyFont="1" applyFill="1" applyBorder="1" applyAlignment="1">
      <alignment horizontal="left" vertical="center" wrapText="1"/>
    </xf>
    <xf numFmtId="0" fontId="8" fillId="2" borderId="1" xfId="0" applyFont="1" applyFill="1" applyBorder="1" applyAlignment="1">
      <alignment vertical="center"/>
    </xf>
    <xf numFmtId="0" fontId="8" fillId="4" borderId="1" xfId="0" applyFont="1" applyFill="1" applyBorder="1" applyAlignment="1">
      <alignment vertical="center"/>
    </xf>
    <xf numFmtId="0" fontId="12" fillId="0" borderId="0" xfId="0" applyFont="1" applyAlignment="1">
      <alignment horizontal="center" vertical="center" wrapText="1"/>
    </xf>
    <xf numFmtId="0" fontId="8" fillId="0" borderId="0" xfId="0" applyFont="1" applyAlignment="1">
      <alignment horizontal="center" vertical="center"/>
    </xf>
    <xf numFmtId="2" fontId="12" fillId="0" borderId="1" xfId="0" applyNumberFormat="1" applyFont="1" applyBorder="1" applyAlignment="1">
      <alignment horizontal="center" vertical="center" wrapText="1"/>
    </xf>
    <xf numFmtId="0" fontId="8" fillId="0" borderId="1" xfId="0" applyFont="1" applyBorder="1" applyAlignment="1">
      <alignment vertical="center"/>
    </xf>
    <xf numFmtId="1" fontId="12" fillId="0" borderId="0" xfId="0" applyNumberFormat="1" applyFont="1" applyAlignment="1">
      <alignment horizontal="center" vertical="center" wrapText="1"/>
    </xf>
    <xf numFmtId="0" fontId="8" fillId="0" borderId="0" xfId="3" applyFont="1" applyAlignment="1">
      <alignment horizontal="center" vertical="center"/>
    </xf>
    <xf numFmtId="2" fontId="8" fillId="0" borderId="0" xfId="3" applyNumberFormat="1" applyFont="1" applyAlignment="1">
      <alignment horizontal="center" vertical="center"/>
    </xf>
    <xf numFmtId="1" fontId="8" fillId="0" borderId="0" xfId="3" applyNumberFormat="1" applyFont="1" applyAlignment="1">
      <alignment horizontal="center" vertical="center"/>
    </xf>
    <xf numFmtId="3" fontId="8" fillId="0" borderId="0" xfId="0" applyNumberFormat="1" applyFont="1"/>
    <xf numFmtId="2" fontId="8" fillId="2" borderId="1" xfId="0" applyNumberFormat="1" applyFont="1" applyFill="1" applyBorder="1" applyAlignment="1">
      <alignment horizontal="center" vertical="center"/>
    </xf>
    <xf numFmtId="0" fontId="13" fillId="0" borderId="1" xfId="0" applyFont="1" applyBorder="1"/>
    <xf numFmtId="0" fontId="13" fillId="0" borderId="0" xfId="0" applyFont="1"/>
    <xf numFmtId="0" fontId="8" fillId="2" borderId="1" xfId="0" applyFont="1" applyFill="1" applyBorder="1" applyAlignment="1">
      <alignment horizontal="left" vertical="center" wrapText="1"/>
    </xf>
    <xf numFmtId="0" fontId="12" fillId="0" borderId="1" xfId="0" applyFont="1" applyBorder="1" applyAlignment="1">
      <alignment wrapText="1"/>
    </xf>
    <xf numFmtId="0" fontId="17" fillId="2" borderId="1" xfId="0" applyFont="1" applyFill="1" applyBorder="1" applyAlignment="1">
      <alignment horizontal="center" vertical="center" wrapText="1"/>
    </xf>
    <xf numFmtId="1" fontId="8" fillId="2" borderId="1" xfId="3" applyNumberFormat="1" applyFont="1" applyFill="1" applyBorder="1" applyAlignment="1">
      <alignment horizontal="center" vertical="center"/>
    </xf>
    <xf numFmtId="0" fontId="19" fillId="0" borderId="1" xfId="0" applyFont="1" applyBorder="1" applyAlignment="1">
      <alignment horizontal="left" vertical="top" wrapText="1"/>
    </xf>
    <xf numFmtId="0" fontId="19" fillId="0" borderId="1" xfId="0" applyFont="1" applyBorder="1" applyAlignment="1">
      <alignment horizontal="center" vertical="center" wrapText="1"/>
    </xf>
    <xf numFmtId="1" fontId="18" fillId="0" borderId="1" xfId="0" applyNumberFormat="1" applyFont="1" applyBorder="1" applyAlignment="1">
      <alignment horizontal="center" vertical="center" shrinkToFit="1"/>
    </xf>
    <xf numFmtId="0" fontId="8" fillId="0" borderId="1" xfId="0" applyFont="1" applyBorder="1" applyAlignment="1">
      <alignment horizontal="left" vertical="center" wrapText="1" readingOrder="1"/>
    </xf>
    <xf numFmtId="164" fontId="8" fillId="0" borderId="1" xfId="0" applyNumberFormat="1" applyFont="1" applyBorder="1" applyAlignment="1">
      <alignment horizontal="center" vertical="center"/>
    </xf>
    <xf numFmtId="3" fontId="8" fillId="0" borderId="1" xfId="0" applyNumberFormat="1" applyFont="1" applyBorder="1" applyAlignment="1">
      <alignment vertical="center"/>
    </xf>
    <xf numFmtId="0" fontId="8" fillId="2" borderId="1" xfId="0" applyFont="1" applyFill="1" applyBorder="1" applyAlignment="1">
      <alignment vertical="center" wrapText="1"/>
    </xf>
    <xf numFmtId="0" fontId="12" fillId="2" borderId="1" xfId="0" applyFont="1" applyFill="1" applyBorder="1"/>
    <xf numFmtId="0" fontId="8" fillId="2" borderId="1" xfId="0" applyFont="1" applyFill="1" applyBorder="1" applyAlignment="1">
      <alignment horizontal="left" vertical="center" wrapText="1" readingOrder="2"/>
    </xf>
    <xf numFmtId="0" fontId="8" fillId="2" borderId="1" xfId="0" applyFont="1" applyFill="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3" fontId="8" fillId="0" borderId="1" xfId="0" applyNumberFormat="1" applyFont="1" applyBorder="1" applyAlignment="1" applyProtection="1">
      <alignment horizontal="center" vertical="center"/>
      <protection locked="0"/>
    </xf>
    <xf numFmtId="3" fontId="8" fillId="2" borderId="1" xfId="0" applyNumberFormat="1" applyFont="1" applyFill="1" applyBorder="1" applyAlignment="1" applyProtection="1">
      <alignment horizontal="center" vertical="center"/>
      <protection locked="0"/>
    </xf>
    <xf numFmtId="0" fontId="8" fillId="0" borderId="1" xfId="3" applyFont="1" applyBorder="1" applyAlignment="1" applyProtection="1">
      <alignment horizontal="center" vertical="center"/>
      <protection locked="0"/>
    </xf>
    <xf numFmtId="1" fontId="8" fillId="0" borderId="1" xfId="1" applyNumberFormat="1" applyFont="1" applyBorder="1" applyAlignment="1" applyProtection="1">
      <alignment horizontal="center" vertical="center" wrapText="1"/>
      <protection locked="0"/>
    </xf>
    <xf numFmtId="1" fontId="8" fillId="0" borderId="1" xfId="0" applyNumberFormat="1" applyFont="1" applyBorder="1" applyAlignment="1" applyProtection="1">
      <alignment horizontal="center" vertical="center"/>
      <protection locked="0"/>
    </xf>
    <xf numFmtId="1" fontId="8" fillId="0" borderId="1" xfId="3" applyNumberFormat="1" applyFont="1" applyBorder="1" applyAlignment="1" applyProtection="1">
      <alignment horizontal="center" vertical="center"/>
      <protection locked="0"/>
    </xf>
    <xf numFmtId="0" fontId="3" fillId="2" borderId="1" xfId="0" applyFont="1" applyFill="1" applyBorder="1" applyAlignment="1">
      <alignment horizontal="center" vertical="center"/>
    </xf>
    <xf numFmtId="0" fontId="21" fillId="0" borderId="1" xfId="0" applyFont="1" applyBorder="1" applyAlignment="1" applyProtection="1">
      <alignment horizontal="center" vertical="center" wrapText="1"/>
      <protection locked="0"/>
    </xf>
    <xf numFmtId="0" fontId="20" fillId="0" borderId="1" xfId="0" applyFont="1" applyBorder="1" applyAlignment="1">
      <alignment horizontal="center" vertical="center" wrapText="1"/>
    </xf>
    <xf numFmtId="1" fontId="18" fillId="2" borderId="1" xfId="0" applyNumberFormat="1" applyFont="1" applyFill="1" applyBorder="1" applyAlignment="1">
      <alignment horizontal="center" vertical="center" shrinkToFit="1"/>
    </xf>
    <xf numFmtId="164" fontId="18" fillId="2" borderId="1" xfId="0" applyNumberFormat="1" applyFont="1" applyFill="1" applyBorder="1" applyAlignment="1">
      <alignment horizontal="center" vertical="center" shrinkToFit="1"/>
    </xf>
    <xf numFmtId="0" fontId="4" fillId="0" borderId="0" xfId="0" applyFont="1" applyAlignment="1">
      <alignment horizontal="center"/>
    </xf>
    <xf numFmtId="0" fontId="8" fillId="0" borderId="0" xfId="0" applyFont="1" applyAlignment="1">
      <alignment horizontal="center"/>
    </xf>
    <xf numFmtId="0" fontId="2" fillId="5" borderId="0" xfId="0" applyFont="1" applyFill="1" applyAlignment="1">
      <alignment horizontal="center"/>
    </xf>
    <xf numFmtId="0" fontId="2" fillId="0" borderId="0" xfId="0" applyFont="1" applyAlignment="1">
      <alignment horizontal="center"/>
    </xf>
    <xf numFmtId="0" fontId="2" fillId="4" borderId="1" xfId="0" applyFont="1" applyFill="1" applyBorder="1" applyAlignment="1">
      <alignment horizontal="left" vertical="center"/>
    </xf>
    <xf numFmtId="0" fontId="3" fillId="4" borderId="2" xfId="0" applyFont="1" applyFill="1" applyBorder="1" applyAlignment="1">
      <alignment horizontal="left" vertical="center"/>
    </xf>
    <xf numFmtId="0" fontId="3" fillId="4" borderId="3" xfId="0" applyFont="1" applyFill="1" applyBorder="1" applyAlignment="1">
      <alignment horizontal="left" vertical="center"/>
    </xf>
    <xf numFmtId="0" fontId="3" fillId="4" borderId="4" xfId="0" applyFont="1" applyFill="1" applyBorder="1" applyAlignment="1">
      <alignment horizontal="left" vertical="center"/>
    </xf>
    <xf numFmtId="0" fontId="3" fillId="0" borderId="2" xfId="0" applyFont="1" applyBorder="1" applyAlignment="1">
      <alignment horizontal="left"/>
    </xf>
    <xf numFmtId="0" fontId="3" fillId="0" borderId="3" xfId="0" applyFont="1" applyBorder="1" applyAlignment="1">
      <alignment horizontal="left"/>
    </xf>
    <xf numFmtId="0" fontId="3" fillId="0" borderId="4" xfId="0" applyFont="1" applyBorder="1" applyAlignment="1">
      <alignment horizontal="left"/>
    </xf>
    <xf numFmtId="0" fontId="10" fillId="0" borderId="0" xfId="0" applyFont="1" applyAlignment="1">
      <alignment horizontal="right" vertical="top"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0" xfId="0" applyFont="1" applyAlignment="1">
      <alignment horizontal="center"/>
    </xf>
    <xf numFmtId="0" fontId="8" fillId="0" borderId="0" xfId="0" applyFont="1" applyAlignment="1">
      <alignment horizontal="right"/>
    </xf>
    <xf numFmtId="0" fontId="10" fillId="0" borderId="5" xfId="0" applyFont="1" applyBorder="1" applyAlignment="1">
      <alignment horizontal="right" vertical="top" wrapText="1"/>
    </xf>
    <xf numFmtId="0" fontId="8" fillId="0" borderId="0" xfId="0" applyFont="1"/>
    <xf numFmtId="0" fontId="13" fillId="0" borderId="1" xfId="0" applyFont="1" applyBorder="1" applyAlignment="1" applyProtection="1">
      <alignment horizontal="center"/>
      <protection locked="0"/>
    </xf>
    <xf numFmtId="0" fontId="8" fillId="0" borderId="1" xfId="0" applyFont="1" applyBorder="1" applyAlignment="1" applyProtection="1">
      <alignment horizontal="center"/>
      <protection locked="0"/>
    </xf>
    <xf numFmtId="0" fontId="13" fillId="2" borderId="1" xfId="1" applyFont="1" applyFill="1" applyBorder="1" applyAlignment="1">
      <alignment horizontal="center" vertical="center"/>
    </xf>
    <xf numFmtId="0" fontId="3" fillId="2" borderId="1" xfId="0" applyFont="1" applyFill="1" applyBorder="1" applyAlignment="1" applyProtection="1">
      <alignment horizontal="center" vertical="center"/>
      <protection locked="0"/>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cellXfs>
  <cellStyles count="4">
    <cellStyle name="Normal" xfId="0" builtinId="0"/>
    <cellStyle name="Normal 2" xfId="1" xr:uid="{00000000-0005-0000-0000-000001000000}"/>
    <cellStyle name="Normal 2 2" xfId="2" xr:uid="{00000000-0005-0000-0000-000002000000}"/>
    <cellStyle name="Normal 3"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5308600</xdr:colOff>
      <xdr:row>2</xdr:row>
      <xdr:rowOff>243840</xdr:rowOff>
    </xdr:from>
    <xdr:ext cx="184731" cy="264560"/>
    <xdr:sp macro="" textlink="">
      <xdr:nvSpPr>
        <xdr:cNvPr id="10" name="TextBox 9">
          <a:extLst>
            <a:ext uri="{FF2B5EF4-FFF2-40B4-BE49-F238E27FC236}">
              <a16:creationId xmlns:a16="http://schemas.microsoft.com/office/drawing/2014/main" id="{B0CDC5B5-8F18-4E55-B9BA-5BE7F372D288}"/>
            </a:ext>
          </a:extLst>
        </xdr:cNvPr>
        <xdr:cNvSpPr txBox="1"/>
      </xdr:nvSpPr>
      <xdr:spPr>
        <a:xfrm>
          <a:off x="5626100" y="19646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1</xdr:col>
      <xdr:colOff>1200150</xdr:colOff>
      <xdr:row>0</xdr:row>
      <xdr:rowOff>82550</xdr:rowOff>
    </xdr:from>
    <xdr:to>
      <xdr:col>1</xdr:col>
      <xdr:colOff>2851150</xdr:colOff>
      <xdr:row>0</xdr:row>
      <xdr:rowOff>1320800</xdr:rowOff>
    </xdr:to>
    <xdr:pic>
      <xdr:nvPicPr>
        <xdr:cNvPr id="110177" name="Picture 2">
          <a:extLst>
            <a:ext uri="{FF2B5EF4-FFF2-40B4-BE49-F238E27FC236}">
              <a16:creationId xmlns:a16="http://schemas.microsoft.com/office/drawing/2014/main" id="{3EDBF7D3-9E79-42D8-AD26-0099CA6CA85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17650" y="82550"/>
          <a:ext cx="1651000"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3079751</xdr:colOff>
      <xdr:row>0</xdr:row>
      <xdr:rowOff>841375</xdr:rowOff>
    </xdr:from>
    <xdr:to>
      <xdr:col>4</xdr:col>
      <xdr:colOff>428626</xdr:colOff>
      <xdr:row>0</xdr:row>
      <xdr:rowOff>1404938</xdr:rowOff>
    </xdr:to>
    <xdr:sp macro="" textlink="">
      <xdr:nvSpPr>
        <xdr:cNvPr id="4" name="TextBox 3">
          <a:extLst>
            <a:ext uri="{FF2B5EF4-FFF2-40B4-BE49-F238E27FC236}">
              <a16:creationId xmlns:a16="http://schemas.microsoft.com/office/drawing/2014/main" id="{92FC9867-D380-4B22-8647-6CBBB5E35557}"/>
            </a:ext>
          </a:extLst>
        </xdr:cNvPr>
        <xdr:cNvSpPr txBox="1"/>
      </xdr:nvSpPr>
      <xdr:spPr>
        <a:xfrm>
          <a:off x="3397251" y="841375"/>
          <a:ext cx="4413250" cy="5635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800" b="1"/>
            <a:t>DRA-AFJR</a:t>
          </a:r>
          <a:r>
            <a:rPr lang="en-US" sz="2800" b="1" baseline="0"/>
            <a:t> </a:t>
          </a:r>
          <a:r>
            <a:rPr lang="ps-AF" sz="2800" b="1" baseline="0"/>
            <a:t>افغانستان ګډ غبر ګون</a:t>
          </a:r>
          <a:endParaRPr lang="en-US" sz="2800" b="1"/>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A1:K111"/>
  <sheetViews>
    <sheetView tabSelected="1" view="pageBreakPreview" topLeftCell="A51" zoomScale="96" zoomScaleNormal="115" zoomScaleSheetLayoutView="96" zoomScalePageLayoutView="115" workbookViewId="0">
      <selection activeCell="A56" sqref="A56"/>
    </sheetView>
  </sheetViews>
  <sheetFormatPr defaultColWidth="9.28515625" defaultRowHeight="12.75"/>
  <cols>
    <col min="1" max="1" width="4.5703125" style="1" customWidth="1"/>
    <col min="2" max="2" width="80.28515625" style="2" customWidth="1"/>
    <col min="3" max="3" width="10.85546875" style="1" customWidth="1"/>
    <col min="4" max="4" width="10.28515625" style="1" customWidth="1"/>
    <col min="5" max="5" width="13.28515625" style="2" customWidth="1"/>
    <col min="6" max="6" width="14.28515625" style="2" bestFit="1" customWidth="1"/>
    <col min="7" max="7" width="26.28515625" style="2" customWidth="1"/>
    <col min="8" max="8" width="9.5703125" style="2" bestFit="1" customWidth="1"/>
    <col min="9" max="16384" width="9.28515625" style="2"/>
  </cols>
  <sheetData>
    <row r="1" spans="1:7" ht="114.4" customHeight="1">
      <c r="A1" s="93"/>
      <c r="B1" s="93"/>
      <c r="C1" s="93"/>
      <c r="D1" s="93"/>
      <c r="E1" s="93"/>
      <c r="F1" s="93"/>
      <c r="G1" s="93"/>
    </row>
    <row r="2" spans="1:7" ht="18.75">
      <c r="A2" s="94" t="s">
        <v>78</v>
      </c>
      <c r="B2" s="94"/>
      <c r="C2" s="94"/>
      <c r="D2" s="94"/>
      <c r="E2" s="94"/>
      <c r="F2" s="94"/>
      <c r="G2" s="94"/>
    </row>
    <row r="3" spans="1:7" ht="19.899999999999999" customHeight="1">
      <c r="A3" s="95" t="s">
        <v>93</v>
      </c>
      <c r="B3" s="95"/>
      <c r="C3" s="95"/>
      <c r="D3" s="95"/>
      <c r="E3" s="95"/>
      <c r="F3" s="95"/>
      <c r="G3" s="95"/>
    </row>
    <row r="4" spans="1:7" ht="19.149999999999999" customHeight="1">
      <c r="A4" s="96" t="s">
        <v>94</v>
      </c>
      <c r="B4" s="96"/>
      <c r="C4" s="96"/>
      <c r="D4" s="96"/>
      <c r="E4" s="96"/>
      <c r="F4" s="96"/>
      <c r="G4" s="96"/>
    </row>
    <row r="5" spans="1:7" ht="42.75" customHeight="1">
      <c r="A5" s="15" t="s">
        <v>0</v>
      </c>
      <c r="B5" s="16" t="s">
        <v>5</v>
      </c>
      <c r="C5" s="17" t="s">
        <v>1</v>
      </c>
      <c r="D5" s="17" t="s">
        <v>4</v>
      </c>
      <c r="E5" s="17" t="s">
        <v>6</v>
      </c>
      <c r="F5" s="17" t="s">
        <v>7</v>
      </c>
      <c r="G5" s="18" t="s">
        <v>2</v>
      </c>
    </row>
    <row r="6" spans="1:7" ht="20.65" customHeight="1">
      <c r="A6" s="97" t="s">
        <v>13</v>
      </c>
      <c r="B6" s="97"/>
      <c r="C6" s="97"/>
      <c r="D6" s="97"/>
      <c r="E6" s="97"/>
      <c r="F6" s="97"/>
      <c r="G6" s="14"/>
    </row>
    <row r="7" spans="1:7" s="25" customFormat="1" ht="37.5">
      <c r="A7" s="22">
        <v>1</v>
      </c>
      <c r="B7" s="23" t="s">
        <v>52</v>
      </c>
      <c r="C7" s="114" t="s">
        <v>53</v>
      </c>
      <c r="D7" s="114">
        <v>1</v>
      </c>
      <c r="E7" s="115"/>
      <c r="F7" s="88">
        <f>E7*D7</f>
        <v>0</v>
      </c>
      <c r="G7" s="24"/>
    </row>
    <row r="8" spans="1:7" s="25" customFormat="1" ht="93.75">
      <c r="A8" s="22">
        <v>2</v>
      </c>
      <c r="B8" s="23" t="s">
        <v>90</v>
      </c>
      <c r="C8" s="26" t="s">
        <v>9</v>
      </c>
      <c r="D8" s="27">
        <v>50</v>
      </c>
      <c r="E8" s="80"/>
      <c r="F8" s="88">
        <f t="shared" ref="F8:F17" si="0">E8*D8</f>
        <v>0</v>
      </c>
      <c r="G8" s="24"/>
    </row>
    <row r="9" spans="1:7" s="25" customFormat="1" ht="93.75">
      <c r="A9" s="22">
        <v>3</v>
      </c>
      <c r="B9" s="23" t="s">
        <v>89</v>
      </c>
      <c r="C9" s="26" t="s">
        <v>9</v>
      </c>
      <c r="D9" s="27">
        <v>50</v>
      </c>
      <c r="E9" s="80"/>
      <c r="F9" s="88">
        <f t="shared" si="0"/>
        <v>0</v>
      </c>
      <c r="G9" s="24"/>
    </row>
    <row r="10" spans="1:7" s="31" customFormat="1" ht="37.5">
      <c r="A10" s="22">
        <v>4</v>
      </c>
      <c r="B10" s="28" t="s">
        <v>40</v>
      </c>
      <c r="C10" s="29" t="s">
        <v>9</v>
      </c>
      <c r="D10" s="30">
        <v>74</v>
      </c>
      <c r="E10" s="81"/>
      <c r="F10" s="88">
        <f t="shared" si="0"/>
        <v>0</v>
      </c>
      <c r="G10" s="19"/>
    </row>
    <row r="11" spans="1:7" s="31" customFormat="1" ht="75">
      <c r="A11" s="22">
        <v>5</v>
      </c>
      <c r="B11" s="32" t="s">
        <v>41</v>
      </c>
      <c r="C11" s="29" t="s">
        <v>9</v>
      </c>
      <c r="D11" s="30">
        <v>26</v>
      </c>
      <c r="E11" s="81"/>
      <c r="F11" s="88">
        <f t="shared" si="0"/>
        <v>0</v>
      </c>
      <c r="G11" s="19"/>
    </row>
    <row r="12" spans="1:7" s="31" customFormat="1" ht="93.75">
      <c r="A12" s="22">
        <v>6</v>
      </c>
      <c r="B12" s="33" t="s">
        <v>21</v>
      </c>
      <c r="C12" s="34" t="s">
        <v>126</v>
      </c>
      <c r="D12" s="30">
        <v>13</v>
      </c>
      <c r="E12" s="81"/>
      <c r="F12" s="88">
        <f t="shared" si="0"/>
        <v>0</v>
      </c>
      <c r="G12" s="35"/>
    </row>
    <row r="13" spans="1:7" s="31" customFormat="1" ht="56.25">
      <c r="A13" s="22">
        <v>7</v>
      </c>
      <c r="B13" s="36" t="s">
        <v>27</v>
      </c>
      <c r="C13" s="34" t="s">
        <v>9</v>
      </c>
      <c r="D13" s="30">
        <v>4</v>
      </c>
      <c r="E13" s="82"/>
      <c r="F13" s="88">
        <f t="shared" si="0"/>
        <v>0</v>
      </c>
      <c r="G13" s="35"/>
    </row>
    <row r="14" spans="1:7" s="31" customFormat="1" ht="37.5">
      <c r="A14" s="22">
        <v>8</v>
      </c>
      <c r="B14" s="37" t="s">
        <v>22</v>
      </c>
      <c r="C14" s="34" t="s">
        <v>126</v>
      </c>
      <c r="D14" s="30">
        <v>5</v>
      </c>
      <c r="E14" s="81"/>
      <c r="F14" s="88">
        <f t="shared" si="0"/>
        <v>0</v>
      </c>
      <c r="G14" s="35"/>
    </row>
    <row r="15" spans="1:7" s="31" customFormat="1" ht="112.5">
      <c r="A15" s="22">
        <v>9</v>
      </c>
      <c r="B15" s="38" t="s">
        <v>23</v>
      </c>
      <c r="C15" s="34" t="s">
        <v>20</v>
      </c>
      <c r="D15" s="30">
        <v>1</v>
      </c>
      <c r="E15" s="81"/>
      <c r="F15" s="88">
        <f t="shared" si="0"/>
        <v>0</v>
      </c>
      <c r="G15" s="19"/>
    </row>
    <row r="16" spans="1:7" s="31" customFormat="1" ht="37.5">
      <c r="A16" s="22">
        <v>10</v>
      </c>
      <c r="B16" s="39" t="s">
        <v>28</v>
      </c>
      <c r="C16" s="30" t="s">
        <v>20</v>
      </c>
      <c r="D16" s="30">
        <v>1</v>
      </c>
      <c r="E16" s="81"/>
      <c r="F16" s="88">
        <f t="shared" si="0"/>
        <v>0</v>
      </c>
      <c r="G16" s="40"/>
    </row>
    <row r="17" spans="1:7" s="31" customFormat="1" ht="112.5">
      <c r="A17" s="22">
        <v>11</v>
      </c>
      <c r="B17" s="39" t="s">
        <v>24</v>
      </c>
      <c r="C17" s="30" t="s">
        <v>11</v>
      </c>
      <c r="D17" s="30">
        <v>8</v>
      </c>
      <c r="E17" s="81"/>
      <c r="F17" s="88">
        <f t="shared" si="0"/>
        <v>0</v>
      </c>
      <c r="G17" s="19"/>
    </row>
    <row r="18" spans="1:7" s="31" customFormat="1" ht="18.75">
      <c r="A18" s="101" t="s">
        <v>12</v>
      </c>
      <c r="B18" s="102"/>
      <c r="C18" s="102"/>
      <c r="D18" s="102"/>
      <c r="E18" s="103"/>
      <c r="F18" s="10">
        <f>SUM(F7:F17)</f>
        <v>0</v>
      </c>
      <c r="G18" s="19"/>
    </row>
    <row r="19" spans="1:7" s="31" customFormat="1" ht="18.75">
      <c r="A19" s="116"/>
      <c r="B19" s="117"/>
      <c r="C19" s="117"/>
      <c r="D19" s="117"/>
      <c r="E19" s="117"/>
      <c r="F19" s="117"/>
      <c r="G19" s="118"/>
    </row>
    <row r="20" spans="1:7" s="31" customFormat="1" ht="18.75">
      <c r="A20" s="98" t="s">
        <v>26</v>
      </c>
      <c r="B20" s="99"/>
      <c r="C20" s="99"/>
      <c r="D20" s="99"/>
      <c r="E20" s="99"/>
      <c r="F20" s="100"/>
      <c r="G20" s="41"/>
    </row>
    <row r="21" spans="1:7" s="31" customFormat="1" ht="150">
      <c r="A21" s="42">
        <v>1</v>
      </c>
      <c r="B21" s="43" t="s">
        <v>118</v>
      </c>
      <c r="C21" s="42" t="s">
        <v>3</v>
      </c>
      <c r="D21" s="29">
        <v>1</v>
      </c>
      <c r="E21" s="83"/>
      <c r="F21" s="88">
        <f>E21*D21</f>
        <v>0</v>
      </c>
      <c r="G21" s="44" t="s">
        <v>92</v>
      </c>
    </row>
    <row r="22" spans="1:7" s="31" customFormat="1" ht="131.25">
      <c r="A22" s="42">
        <v>2</v>
      </c>
      <c r="B22" s="45" t="s">
        <v>119</v>
      </c>
      <c r="C22" s="22" t="s">
        <v>3</v>
      </c>
      <c r="D22" s="29">
        <v>1</v>
      </c>
      <c r="E22" s="83"/>
      <c r="F22" s="88">
        <f t="shared" ref="F22:F40" si="1">E22*D22</f>
        <v>0</v>
      </c>
      <c r="G22" s="46" t="s">
        <v>79</v>
      </c>
    </row>
    <row r="23" spans="1:7" s="31" customFormat="1" ht="93.75">
      <c r="A23" s="42">
        <v>3</v>
      </c>
      <c r="B23" s="45" t="s">
        <v>95</v>
      </c>
      <c r="C23" s="22" t="s">
        <v>14</v>
      </c>
      <c r="D23" s="29">
        <v>1</v>
      </c>
      <c r="E23" s="83"/>
      <c r="F23" s="88">
        <f t="shared" si="1"/>
        <v>0</v>
      </c>
      <c r="G23" s="24"/>
    </row>
    <row r="24" spans="1:7" s="31" customFormat="1" ht="78.75">
      <c r="A24" s="42">
        <v>4</v>
      </c>
      <c r="B24" s="45" t="s">
        <v>127</v>
      </c>
      <c r="C24" s="22" t="s">
        <v>14</v>
      </c>
      <c r="D24" s="29">
        <v>1</v>
      </c>
      <c r="E24" s="83"/>
      <c r="F24" s="88">
        <f t="shared" si="1"/>
        <v>0</v>
      </c>
      <c r="G24" s="24"/>
    </row>
    <row r="25" spans="1:7" s="31" customFormat="1" ht="37.5">
      <c r="A25" s="42">
        <v>5</v>
      </c>
      <c r="B25" s="45" t="s">
        <v>96</v>
      </c>
      <c r="C25" s="22" t="s">
        <v>9</v>
      </c>
      <c r="D25" s="29">
        <v>120</v>
      </c>
      <c r="E25" s="83"/>
      <c r="F25" s="88">
        <f t="shared" si="1"/>
        <v>0</v>
      </c>
      <c r="G25" s="24"/>
    </row>
    <row r="26" spans="1:7" s="31" customFormat="1" ht="18.75">
      <c r="A26" s="42">
        <v>6</v>
      </c>
      <c r="B26" s="45" t="s">
        <v>16</v>
      </c>
      <c r="C26" s="22" t="s">
        <v>9</v>
      </c>
      <c r="D26" s="29">
        <v>100</v>
      </c>
      <c r="E26" s="83"/>
      <c r="F26" s="88">
        <f t="shared" si="1"/>
        <v>0</v>
      </c>
      <c r="G26" s="24"/>
    </row>
    <row r="27" spans="1:7" s="31" customFormat="1" ht="18.75">
      <c r="A27" s="42">
        <v>7</v>
      </c>
      <c r="B27" s="45" t="s">
        <v>57</v>
      </c>
      <c r="C27" s="22" t="s">
        <v>17</v>
      </c>
      <c r="D27" s="29">
        <v>2</v>
      </c>
      <c r="E27" s="83"/>
      <c r="F27" s="88">
        <f t="shared" si="1"/>
        <v>0</v>
      </c>
      <c r="G27" s="24"/>
    </row>
    <row r="28" spans="1:7" s="31" customFormat="1" ht="37.5">
      <c r="A28" s="42">
        <v>8</v>
      </c>
      <c r="B28" s="45" t="s">
        <v>97</v>
      </c>
      <c r="C28" s="22" t="s">
        <v>14</v>
      </c>
      <c r="D28" s="29">
        <v>1</v>
      </c>
      <c r="E28" s="83"/>
      <c r="F28" s="88">
        <f t="shared" si="1"/>
        <v>0</v>
      </c>
      <c r="G28" s="24"/>
    </row>
    <row r="29" spans="1:7" s="31" customFormat="1" ht="18.75">
      <c r="A29" s="42">
        <v>9</v>
      </c>
      <c r="B29" s="45" t="s">
        <v>18</v>
      </c>
      <c r="C29" s="22" t="s">
        <v>14</v>
      </c>
      <c r="D29" s="29">
        <v>1</v>
      </c>
      <c r="E29" s="80"/>
      <c r="F29" s="88">
        <f t="shared" si="1"/>
        <v>0</v>
      </c>
      <c r="G29" s="24"/>
    </row>
    <row r="30" spans="1:7" s="31" customFormat="1" ht="37.5">
      <c r="A30" s="42">
        <v>10</v>
      </c>
      <c r="B30" s="47" t="s">
        <v>128</v>
      </c>
      <c r="C30" s="42" t="s">
        <v>9</v>
      </c>
      <c r="D30" s="29">
        <v>200</v>
      </c>
      <c r="E30" s="80"/>
      <c r="F30" s="88">
        <f t="shared" si="1"/>
        <v>0</v>
      </c>
      <c r="G30" s="19"/>
    </row>
    <row r="31" spans="1:7" s="31" customFormat="1" ht="93.75">
      <c r="A31" s="42">
        <v>11</v>
      </c>
      <c r="B31" s="21" t="s">
        <v>110</v>
      </c>
      <c r="C31" s="42" t="s">
        <v>9</v>
      </c>
      <c r="D31" s="30">
        <v>110</v>
      </c>
      <c r="E31" s="84"/>
      <c r="F31" s="88">
        <f t="shared" si="1"/>
        <v>0</v>
      </c>
      <c r="G31" s="19"/>
    </row>
    <row r="32" spans="1:7" s="31" customFormat="1" ht="56.25">
      <c r="A32" s="42">
        <v>12</v>
      </c>
      <c r="B32" s="49" t="s">
        <v>58</v>
      </c>
      <c r="C32" s="30" t="s">
        <v>3</v>
      </c>
      <c r="D32" s="30">
        <v>1</v>
      </c>
      <c r="E32" s="81"/>
      <c r="F32" s="88">
        <f t="shared" si="1"/>
        <v>0</v>
      </c>
      <c r="G32" s="19"/>
    </row>
    <row r="33" spans="1:10" s="31" customFormat="1" ht="37.5">
      <c r="A33" s="42">
        <v>13</v>
      </c>
      <c r="B33" s="21" t="s">
        <v>59</v>
      </c>
      <c r="C33" s="42" t="s">
        <v>3</v>
      </c>
      <c r="D33" s="50">
        <v>1</v>
      </c>
      <c r="E33" s="84"/>
      <c r="F33" s="88">
        <f t="shared" si="1"/>
        <v>0</v>
      </c>
      <c r="G33" s="19"/>
    </row>
    <row r="34" spans="1:10" s="31" customFormat="1" ht="56.25">
      <c r="A34" s="42">
        <v>14</v>
      </c>
      <c r="B34" s="51" t="s">
        <v>111</v>
      </c>
      <c r="C34" s="30" t="s">
        <v>3</v>
      </c>
      <c r="D34" s="30">
        <v>1</v>
      </c>
      <c r="E34" s="81"/>
      <c r="F34" s="88">
        <f t="shared" si="1"/>
        <v>0</v>
      </c>
      <c r="G34" s="19"/>
    </row>
    <row r="35" spans="1:10" s="31" customFormat="1" ht="37.5">
      <c r="A35" s="42">
        <v>15</v>
      </c>
      <c r="B35" s="52" t="s">
        <v>60</v>
      </c>
      <c r="C35" s="42" t="s">
        <v>9</v>
      </c>
      <c r="D35" s="30">
        <v>16</v>
      </c>
      <c r="E35" s="84"/>
      <c r="F35" s="88">
        <f t="shared" si="1"/>
        <v>0</v>
      </c>
      <c r="G35" s="19"/>
    </row>
    <row r="36" spans="1:10" s="31" customFormat="1" ht="37.5">
      <c r="A36" s="42">
        <v>16</v>
      </c>
      <c r="B36" s="23" t="s">
        <v>98</v>
      </c>
      <c r="C36" s="29" t="s">
        <v>3</v>
      </c>
      <c r="D36" s="29">
        <v>1</v>
      </c>
      <c r="E36" s="81"/>
      <c r="F36" s="88">
        <f t="shared" si="1"/>
        <v>0</v>
      </c>
      <c r="G36" s="19"/>
    </row>
    <row r="37" spans="1:10" s="31" customFormat="1" ht="18.75">
      <c r="A37" s="42">
        <v>17</v>
      </c>
      <c r="B37" s="53" t="s">
        <v>63</v>
      </c>
      <c r="C37" s="30" t="s">
        <v>3</v>
      </c>
      <c r="D37" s="48">
        <v>3</v>
      </c>
      <c r="E37" s="84"/>
      <c r="F37" s="88">
        <f t="shared" si="1"/>
        <v>0</v>
      </c>
      <c r="G37" s="19"/>
    </row>
    <row r="38" spans="1:10" s="31" customFormat="1" ht="18.75">
      <c r="A38" s="42">
        <v>18</v>
      </c>
      <c r="B38" s="53" t="s">
        <v>61</v>
      </c>
      <c r="C38" s="30" t="s">
        <v>3</v>
      </c>
      <c r="D38" s="48">
        <v>2</v>
      </c>
      <c r="E38" s="84"/>
      <c r="F38" s="88">
        <f t="shared" si="1"/>
        <v>0</v>
      </c>
      <c r="G38" s="19"/>
    </row>
    <row r="39" spans="1:10" s="31" customFormat="1" ht="18.75">
      <c r="A39" s="42">
        <v>19</v>
      </c>
      <c r="B39" s="53" t="s">
        <v>62</v>
      </c>
      <c r="C39" s="30" t="s">
        <v>3</v>
      </c>
      <c r="D39" s="48">
        <v>2</v>
      </c>
      <c r="E39" s="84"/>
      <c r="F39" s="88">
        <f t="shared" si="1"/>
        <v>0</v>
      </c>
      <c r="G39" s="19"/>
    </row>
    <row r="40" spans="1:10" s="31" customFormat="1" ht="37.5">
      <c r="A40" s="42">
        <v>20</v>
      </c>
      <c r="B40" s="23" t="s">
        <v>64</v>
      </c>
      <c r="C40" s="29" t="s">
        <v>3</v>
      </c>
      <c r="D40" s="29">
        <v>2</v>
      </c>
      <c r="E40" s="84"/>
      <c r="F40" s="88">
        <f t="shared" si="1"/>
        <v>0</v>
      </c>
      <c r="G40" s="19"/>
    </row>
    <row r="41" spans="1:10" s="31" customFormat="1" ht="18.75">
      <c r="A41" s="101" t="s">
        <v>15</v>
      </c>
      <c r="B41" s="102"/>
      <c r="C41" s="102"/>
      <c r="D41" s="102"/>
      <c r="E41" s="103"/>
      <c r="F41" s="10">
        <f>SUM(F21:F40)</f>
        <v>0</v>
      </c>
      <c r="G41" s="19"/>
    </row>
    <row r="42" spans="1:10" s="31" customFormat="1" ht="18.75">
      <c r="A42" s="98" t="s">
        <v>99</v>
      </c>
      <c r="B42" s="99"/>
      <c r="C42" s="99"/>
      <c r="D42" s="99"/>
      <c r="E42" s="99"/>
      <c r="F42" s="100"/>
      <c r="G42" s="54"/>
      <c r="H42" s="55"/>
      <c r="I42" s="56"/>
    </row>
    <row r="43" spans="1:10" s="31" customFormat="1" ht="18.75">
      <c r="A43" s="42">
        <v>1</v>
      </c>
      <c r="B43" s="23" t="s">
        <v>42</v>
      </c>
      <c r="C43" s="29" t="s">
        <v>43</v>
      </c>
      <c r="D43" s="29">
        <f>4.6*4.6*2</f>
        <v>42.319999999999993</v>
      </c>
      <c r="E43" s="85"/>
      <c r="F43" s="88">
        <f t="shared" ref="F43:F65" si="2">E43*D43</f>
        <v>0</v>
      </c>
      <c r="G43" s="39"/>
      <c r="H43" s="55"/>
      <c r="I43" s="56"/>
    </row>
    <row r="44" spans="1:10" s="31" customFormat="1" ht="18.75">
      <c r="A44" s="42">
        <v>2</v>
      </c>
      <c r="B44" s="23" t="s">
        <v>44</v>
      </c>
      <c r="C44" s="29" t="s">
        <v>43</v>
      </c>
      <c r="D44" s="29">
        <f>4.6*4.6*1.4</f>
        <v>29.623999999999992</v>
      </c>
      <c r="E44" s="85"/>
      <c r="F44" s="88">
        <f t="shared" si="2"/>
        <v>0</v>
      </c>
      <c r="G44" s="39"/>
      <c r="H44" s="55"/>
      <c r="I44" s="56"/>
      <c r="J44" s="56"/>
    </row>
    <row r="45" spans="1:10" s="31" customFormat="1" ht="37.5">
      <c r="A45" s="42">
        <v>3</v>
      </c>
      <c r="B45" s="23" t="s">
        <v>45</v>
      </c>
      <c r="C45" s="29" t="s">
        <v>43</v>
      </c>
      <c r="D45" s="29">
        <f xml:space="preserve"> 4.7*4.7*0.1</f>
        <v>2.2090000000000005</v>
      </c>
      <c r="E45" s="85"/>
      <c r="F45" s="88">
        <f t="shared" si="2"/>
        <v>0</v>
      </c>
      <c r="G45" s="35"/>
      <c r="H45" s="55"/>
      <c r="I45" s="56"/>
    </row>
    <row r="46" spans="1:10" s="31" customFormat="1" ht="56.25">
      <c r="A46" s="42">
        <v>4</v>
      </c>
      <c r="B46" s="23" t="s">
        <v>117</v>
      </c>
      <c r="C46" s="29" t="s">
        <v>43</v>
      </c>
      <c r="D46" s="57">
        <f xml:space="preserve"> 51</f>
        <v>51</v>
      </c>
      <c r="E46" s="81"/>
      <c r="F46" s="88">
        <f t="shared" si="2"/>
        <v>0</v>
      </c>
      <c r="G46" s="39" t="s">
        <v>54</v>
      </c>
      <c r="H46" s="55"/>
      <c r="I46" s="56"/>
      <c r="J46" s="56"/>
    </row>
    <row r="47" spans="1:10" s="31" customFormat="1" ht="37.5">
      <c r="A47" s="42">
        <v>5</v>
      </c>
      <c r="B47" s="23" t="s">
        <v>46</v>
      </c>
      <c r="C47" s="29" t="s">
        <v>129</v>
      </c>
      <c r="D47" s="29">
        <f>3.6*2.3*4+13+1</f>
        <v>47.12</v>
      </c>
      <c r="E47" s="85"/>
      <c r="F47" s="88">
        <f t="shared" si="2"/>
        <v>0</v>
      </c>
      <c r="G47" s="58"/>
      <c r="H47" s="59"/>
      <c r="I47" s="56"/>
    </row>
    <row r="48" spans="1:10" s="31" customFormat="1" ht="37.5">
      <c r="A48" s="42">
        <v>6</v>
      </c>
      <c r="B48" s="23" t="s">
        <v>48</v>
      </c>
      <c r="C48" s="29" t="s">
        <v>47</v>
      </c>
      <c r="D48" s="29">
        <f>0.4*4*3.6*4*4+0.4*4*10*4+4.13*2.5*4</f>
        <v>197.46000000000004</v>
      </c>
      <c r="E48" s="85"/>
      <c r="F48" s="88">
        <f t="shared" si="2"/>
        <v>0</v>
      </c>
      <c r="G48" s="58"/>
      <c r="H48" s="55"/>
      <c r="I48" s="56"/>
    </row>
    <row r="49" spans="1:9" s="31" customFormat="1" ht="18.75">
      <c r="A49" s="42">
        <v>7</v>
      </c>
      <c r="B49" s="23" t="s">
        <v>49</v>
      </c>
      <c r="C49" s="29" t="s">
        <v>47</v>
      </c>
      <c r="D49" s="29">
        <v>25</v>
      </c>
      <c r="E49" s="85"/>
      <c r="F49" s="88">
        <f t="shared" si="2"/>
        <v>0</v>
      </c>
      <c r="G49" s="58"/>
      <c r="H49" s="55"/>
      <c r="I49" s="56"/>
    </row>
    <row r="50" spans="1:9" s="31" customFormat="1" ht="56.25">
      <c r="A50" s="42">
        <v>8</v>
      </c>
      <c r="B50" s="23" t="s">
        <v>50</v>
      </c>
      <c r="C50" s="29" t="s">
        <v>3</v>
      </c>
      <c r="D50" s="29">
        <v>1</v>
      </c>
      <c r="E50" s="85"/>
      <c r="F50" s="88">
        <f t="shared" si="2"/>
        <v>0</v>
      </c>
      <c r="G50" s="58"/>
      <c r="H50" s="55"/>
      <c r="I50" s="56"/>
    </row>
    <row r="51" spans="1:9" s="31" customFormat="1" ht="56.25">
      <c r="A51" s="42">
        <v>9</v>
      </c>
      <c r="B51" s="23" t="s">
        <v>65</v>
      </c>
      <c r="C51" s="29" t="s">
        <v>3</v>
      </c>
      <c r="D51" s="29">
        <v>1</v>
      </c>
      <c r="E51" s="85"/>
      <c r="F51" s="88">
        <f t="shared" si="2"/>
        <v>0</v>
      </c>
      <c r="G51" s="58"/>
      <c r="H51" s="60"/>
      <c r="I51" s="61"/>
    </row>
    <row r="52" spans="1:9" s="31" customFormat="1" ht="37.5">
      <c r="A52" s="42">
        <v>10</v>
      </c>
      <c r="B52" s="52" t="s">
        <v>100</v>
      </c>
      <c r="C52" s="42" t="s">
        <v>9</v>
      </c>
      <c r="D52" s="30">
        <v>8.5</v>
      </c>
      <c r="E52" s="86"/>
      <c r="F52" s="88">
        <f t="shared" si="2"/>
        <v>0</v>
      </c>
      <c r="G52" s="58"/>
      <c r="H52" s="60"/>
      <c r="I52" s="60"/>
    </row>
    <row r="53" spans="1:9" s="31" customFormat="1" ht="37.5">
      <c r="A53" s="42">
        <v>11</v>
      </c>
      <c r="B53" s="52" t="s">
        <v>66</v>
      </c>
      <c r="C53" s="42" t="s">
        <v>9</v>
      </c>
      <c r="D53" s="30">
        <v>7.5</v>
      </c>
      <c r="E53" s="86"/>
      <c r="F53" s="88">
        <f t="shared" si="2"/>
        <v>0</v>
      </c>
      <c r="G53" s="58"/>
      <c r="H53" s="55"/>
      <c r="I53" s="56"/>
    </row>
    <row r="54" spans="1:9" s="31" customFormat="1" ht="43.5" customHeight="1">
      <c r="A54" s="42">
        <v>12</v>
      </c>
      <c r="B54" s="52" t="s">
        <v>67</v>
      </c>
      <c r="C54" s="42" t="s">
        <v>3</v>
      </c>
      <c r="D54" s="50">
        <v>1</v>
      </c>
      <c r="E54" s="87"/>
      <c r="F54" s="88">
        <f t="shared" si="2"/>
        <v>0</v>
      </c>
      <c r="G54" s="58"/>
      <c r="H54" s="55"/>
      <c r="I54" s="56"/>
    </row>
    <row r="55" spans="1:9" s="31" customFormat="1" ht="39.4" customHeight="1">
      <c r="A55" s="42">
        <v>13</v>
      </c>
      <c r="B55" s="52" t="s">
        <v>101</v>
      </c>
      <c r="C55" s="42" t="s">
        <v>3</v>
      </c>
      <c r="D55" s="50">
        <v>1</v>
      </c>
      <c r="E55" s="87"/>
      <c r="F55" s="88">
        <f t="shared" si="2"/>
        <v>0</v>
      </c>
      <c r="G55" s="58"/>
      <c r="H55" s="55"/>
      <c r="I55" s="56"/>
    </row>
    <row r="56" spans="1:9" s="31" customFormat="1" ht="31.15" customHeight="1">
      <c r="A56" s="42">
        <v>14</v>
      </c>
      <c r="B56" s="77" t="s">
        <v>102</v>
      </c>
      <c r="C56" s="34" t="s">
        <v>3</v>
      </c>
      <c r="D56" s="48">
        <v>2</v>
      </c>
      <c r="E56" s="87"/>
      <c r="F56" s="88">
        <f t="shared" si="2"/>
        <v>0</v>
      </c>
      <c r="G56" s="58"/>
      <c r="H56" s="62"/>
      <c r="I56" s="60"/>
    </row>
    <row r="57" spans="1:9" s="31" customFormat="1" ht="39" customHeight="1">
      <c r="A57" s="42">
        <v>15</v>
      </c>
      <c r="B57" s="77" t="s">
        <v>103</v>
      </c>
      <c r="C57" s="34" t="s">
        <v>3</v>
      </c>
      <c r="D57" s="48">
        <v>2</v>
      </c>
      <c r="E57" s="87"/>
      <c r="F57" s="88">
        <f t="shared" si="2"/>
        <v>0</v>
      </c>
      <c r="G57" s="58"/>
      <c r="H57" s="62"/>
      <c r="I57" s="60"/>
    </row>
    <row r="58" spans="1:9" s="31" customFormat="1" ht="45.4" customHeight="1">
      <c r="A58" s="42">
        <v>16</v>
      </c>
      <c r="B58" s="78" t="s">
        <v>104</v>
      </c>
      <c r="C58" s="29" t="s">
        <v>3</v>
      </c>
      <c r="D58" s="29">
        <v>2</v>
      </c>
      <c r="E58" s="87"/>
      <c r="F58" s="88">
        <f t="shared" si="2"/>
        <v>0</v>
      </c>
      <c r="G58" s="58"/>
      <c r="H58" s="62"/>
      <c r="I58" s="60"/>
    </row>
    <row r="59" spans="1:9" s="31" customFormat="1" ht="38.65" customHeight="1">
      <c r="A59" s="42">
        <v>17</v>
      </c>
      <c r="B59" s="23" t="s">
        <v>29</v>
      </c>
      <c r="C59" s="29" t="s">
        <v>3</v>
      </c>
      <c r="D59" s="29">
        <v>2</v>
      </c>
      <c r="E59" s="87"/>
      <c r="F59" s="88">
        <f t="shared" si="2"/>
        <v>0</v>
      </c>
      <c r="G59" s="58"/>
      <c r="H59" s="62"/>
      <c r="I59" s="60"/>
    </row>
    <row r="60" spans="1:9" s="31" customFormat="1" ht="34.15" customHeight="1">
      <c r="A60" s="42">
        <v>18</v>
      </c>
      <c r="B60" s="77" t="s">
        <v>105</v>
      </c>
      <c r="C60" s="34" t="s">
        <v>3</v>
      </c>
      <c r="D60" s="48">
        <v>4</v>
      </c>
      <c r="E60" s="87"/>
      <c r="F60" s="88">
        <f t="shared" si="2"/>
        <v>0</v>
      </c>
      <c r="G60" s="58"/>
      <c r="H60" s="62"/>
      <c r="I60" s="60"/>
    </row>
    <row r="61" spans="1:9" s="31" customFormat="1" ht="37.5">
      <c r="A61" s="42">
        <v>19</v>
      </c>
      <c r="B61" s="77" t="s">
        <v>68</v>
      </c>
      <c r="C61" s="34" t="s">
        <v>3</v>
      </c>
      <c r="D61" s="48">
        <v>2</v>
      </c>
      <c r="E61" s="87"/>
      <c r="F61" s="88">
        <f t="shared" si="2"/>
        <v>0</v>
      </c>
      <c r="G61" s="58"/>
      <c r="H61" s="60"/>
      <c r="I61" s="60"/>
    </row>
    <row r="62" spans="1:9" s="31" customFormat="1" ht="37.5">
      <c r="A62" s="42">
        <v>20</v>
      </c>
      <c r="B62" s="77" t="s">
        <v>106</v>
      </c>
      <c r="C62" s="34" t="s">
        <v>3</v>
      </c>
      <c r="D62" s="48">
        <v>2</v>
      </c>
      <c r="E62" s="87"/>
      <c r="F62" s="88">
        <f t="shared" si="2"/>
        <v>0</v>
      </c>
      <c r="G62" s="58"/>
      <c r="H62" s="60"/>
      <c r="I62" s="60"/>
    </row>
    <row r="63" spans="1:9" s="31" customFormat="1" ht="37.5">
      <c r="A63" s="42">
        <v>21</v>
      </c>
      <c r="B63" s="77" t="s">
        <v>30</v>
      </c>
      <c r="C63" s="34" t="s">
        <v>3</v>
      </c>
      <c r="D63" s="48">
        <v>2</v>
      </c>
      <c r="E63" s="87"/>
      <c r="F63" s="88">
        <f t="shared" si="2"/>
        <v>0</v>
      </c>
      <c r="G63" s="58"/>
      <c r="H63" s="60"/>
      <c r="I63" s="60"/>
    </row>
    <row r="64" spans="1:9" s="31" customFormat="1" ht="37.5">
      <c r="A64" s="42">
        <v>22</v>
      </c>
      <c r="B64" s="77" t="s">
        <v>31</v>
      </c>
      <c r="C64" s="34" t="s">
        <v>3</v>
      </c>
      <c r="D64" s="48">
        <v>1</v>
      </c>
      <c r="E64" s="87"/>
      <c r="F64" s="88">
        <f t="shared" si="2"/>
        <v>0</v>
      </c>
      <c r="G64" s="58"/>
      <c r="H64" s="60"/>
      <c r="I64" s="60"/>
    </row>
    <row r="65" spans="1:11" s="31" customFormat="1" ht="37.5">
      <c r="A65" s="42">
        <v>23</v>
      </c>
      <c r="B65" s="77" t="s">
        <v>69</v>
      </c>
      <c r="C65" s="30" t="s">
        <v>3</v>
      </c>
      <c r="D65" s="48">
        <v>1</v>
      </c>
      <c r="E65" s="87"/>
      <c r="F65" s="88">
        <f t="shared" si="2"/>
        <v>0</v>
      </c>
      <c r="G65" s="58"/>
      <c r="H65" s="55"/>
      <c r="I65" s="56"/>
    </row>
    <row r="66" spans="1:11" s="31" customFormat="1" ht="18.75">
      <c r="A66" s="101" t="s">
        <v>107</v>
      </c>
      <c r="B66" s="102"/>
      <c r="C66" s="102"/>
      <c r="D66" s="102"/>
      <c r="E66" s="103"/>
      <c r="F66" s="10">
        <f>SUM(F43:F65)</f>
        <v>0</v>
      </c>
      <c r="G66" s="58"/>
      <c r="K66" s="63"/>
    </row>
    <row r="67" spans="1:11" s="31" customFormat="1" ht="18.75">
      <c r="A67" s="98" t="s">
        <v>38</v>
      </c>
      <c r="B67" s="99"/>
      <c r="C67" s="99"/>
      <c r="D67" s="99"/>
      <c r="E67" s="99"/>
      <c r="F67" s="99"/>
      <c r="G67" s="100"/>
      <c r="K67" s="63"/>
    </row>
    <row r="68" spans="1:11" s="31" customFormat="1" ht="22.5">
      <c r="A68" s="42">
        <v>1</v>
      </c>
      <c r="B68" s="79" t="s">
        <v>51</v>
      </c>
      <c r="C68" s="27" t="s">
        <v>126</v>
      </c>
      <c r="D68" s="30">
        <v>30</v>
      </c>
      <c r="E68" s="81"/>
      <c r="F68" s="88">
        <f t="shared" ref="F68:F81" si="3">E68*D68</f>
        <v>0</v>
      </c>
      <c r="G68" s="39"/>
      <c r="K68" s="63"/>
    </row>
    <row r="69" spans="1:11" s="31" customFormat="1" ht="22.5">
      <c r="A69" s="42">
        <v>2</v>
      </c>
      <c r="B69" s="77" t="s">
        <v>32</v>
      </c>
      <c r="C69" s="64" t="s">
        <v>126</v>
      </c>
      <c r="D69" s="30">
        <v>10</v>
      </c>
      <c r="E69" s="81"/>
      <c r="F69" s="88">
        <f t="shared" si="3"/>
        <v>0</v>
      </c>
      <c r="G69" s="39"/>
      <c r="K69" s="63"/>
    </row>
    <row r="70" spans="1:11" s="66" customFormat="1" ht="37.5">
      <c r="A70" s="42">
        <v>3</v>
      </c>
      <c r="B70" s="77" t="s">
        <v>55</v>
      </c>
      <c r="C70" s="64" t="s">
        <v>126</v>
      </c>
      <c r="D70" s="30">
        <f>78*0.5*0.1</f>
        <v>3.9000000000000004</v>
      </c>
      <c r="E70" s="81"/>
      <c r="F70" s="88">
        <f t="shared" si="3"/>
        <v>0</v>
      </c>
      <c r="G70" s="65"/>
    </row>
    <row r="71" spans="1:11" s="31" customFormat="1" ht="37.5">
      <c r="A71" s="42">
        <v>4</v>
      </c>
      <c r="B71" s="77" t="s">
        <v>70</v>
      </c>
      <c r="C71" s="64" t="s">
        <v>126</v>
      </c>
      <c r="D71" s="30">
        <v>31.200000000000003</v>
      </c>
      <c r="E71" s="81"/>
      <c r="F71" s="88">
        <f t="shared" si="3"/>
        <v>0</v>
      </c>
      <c r="G71" s="39"/>
      <c r="K71" s="63"/>
    </row>
    <row r="72" spans="1:11" s="31" customFormat="1" ht="37.5">
      <c r="A72" s="42">
        <v>5</v>
      </c>
      <c r="B72" s="77" t="s">
        <v>33</v>
      </c>
      <c r="C72" s="64" t="s">
        <v>126</v>
      </c>
      <c r="D72" s="30">
        <v>6</v>
      </c>
      <c r="E72" s="81"/>
      <c r="F72" s="88">
        <f t="shared" si="3"/>
        <v>0</v>
      </c>
      <c r="G72" s="35"/>
      <c r="K72" s="63"/>
    </row>
    <row r="73" spans="1:11" s="31" customFormat="1" ht="37.5">
      <c r="A73" s="42">
        <v>6</v>
      </c>
      <c r="B73" s="36" t="s">
        <v>34</v>
      </c>
      <c r="C73" s="64" t="s">
        <v>126</v>
      </c>
      <c r="D73" s="30">
        <f>78*0.5*0.05</f>
        <v>1.9500000000000002</v>
      </c>
      <c r="E73" s="81"/>
      <c r="F73" s="88">
        <f t="shared" si="3"/>
        <v>0</v>
      </c>
      <c r="G73" s="35"/>
      <c r="K73" s="63"/>
    </row>
    <row r="74" spans="1:11" s="31" customFormat="1" ht="37.5">
      <c r="A74" s="42">
        <v>7</v>
      </c>
      <c r="B74" s="67" t="s">
        <v>71</v>
      </c>
      <c r="C74" s="64" t="s">
        <v>126</v>
      </c>
      <c r="D74" s="30">
        <v>36.805</v>
      </c>
      <c r="E74" s="81"/>
      <c r="F74" s="88">
        <f t="shared" si="3"/>
        <v>0</v>
      </c>
      <c r="G74" s="40"/>
      <c r="K74" s="63"/>
    </row>
    <row r="75" spans="1:11" s="31" customFormat="1" ht="37.5">
      <c r="A75" s="42">
        <v>8</v>
      </c>
      <c r="B75" s="51" t="s">
        <v>72</v>
      </c>
      <c r="C75" s="34" t="s">
        <v>130</v>
      </c>
      <c r="D75" s="30">
        <f>78.2*1.53*2</f>
        <v>239.292</v>
      </c>
      <c r="E75" s="81"/>
      <c r="F75" s="88">
        <f t="shared" si="3"/>
        <v>0</v>
      </c>
      <c r="G75" s="35"/>
      <c r="K75" s="63"/>
    </row>
    <row r="76" spans="1:11" s="31" customFormat="1" ht="22.5">
      <c r="A76" s="42">
        <v>9</v>
      </c>
      <c r="B76" s="51" t="s">
        <v>35</v>
      </c>
      <c r="C76" s="34" t="s">
        <v>130</v>
      </c>
      <c r="D76" s="30">
        <f>78.2*1.53*2</f>
        <v>239.292</v>
      </c>
      <c r="E76" s="81"/>
      <c r="F76" s="88">
        <f t="shared" si="3"/>
        <v>0</v>
      </c>
      <c r="G76" s="35"/>
      <c r="K76" s="63"/>
    </row>
    <row r="77" spans="1:11" s="31" customFormat="1" ht="56.25">
      <c r="A77" s="42">
        <v>10</v>
      </c>
      <c r="B77" s="51" t="s">
        <v>36</v>
      </c>
      <c r="C77" s="34" t="s">
        <v>130</v>
      </c>
      <c r="D77" s="48">
        <f>78.5*0.3*2</f>
        <v>47.1</v>
      </c>
      <c r="E77" s="84"/>
      <c r="F77" s="88">
        <f t="shared" si="3"/>
        <v>0</v>
      </c>
      <c r="G77" s="35"/>
      <c r="K77" s="63"/>
    </row>
    <row r="78" spans="1:11" s="31" customFormat="1" ht="75">
      <c r="A78" s="42">
        <v>11</v>
      </c>
      <c r="B78" s="51" t="s">
        <v>73</v>
      </c>
      <c r="C78" s="34" t="s">
        <v>74</v>
      </c>
      <c r="D78" s="48">
        <v>1</v>
      </c>
      <c r="E78" s="84"/>
      <c r="F78" s="88">
        <f t="shared" si="3"/>
        <v>0</v>
      </c>
      <c r="G78" s="40"/>
      <c r="K78" s="63"/>
    </row>
    <row r="79" spans="1:11" s="31" customFormat="1" ht="56.25">
      <c r="A79" s="42">
        <v>12</v>
      </c>
      <c r="B79" s="51" t="s">
        <v>76</v>
      </c>
      <c r="C79" s="34" t="s">
        <v>74</v>
      </c>
      <c r="D79" s="48">
        <v>2</v>
      </c>
      <c r="E79" s="84"/>
      <c r="F79" s="88">
        <f t="shared" si="3"/>
        <v>0</v>
      </c>
      <c r="G79" s="40"/>
      <c r="K79" s="63"/>
    </row>
    <row r="80" spans="1:11" s="31" customFormat="1" ht="56.25">
      <c r="A80" s="42">
        <v>13</v>
      </c>
      <c r="B80" s="51" t="s">
        <v>75</v>
      </c>
      <c r="C80" s="34" t="s">
        <v>77</v>
      </c>
      <c r="D80" s="48">
        <v>1</v>
      </c>
      <c r="E80" s="84"/>
      <c r="F80" s="88">
        <f t="shared" si="3"/>
        <v>0</v>
      </c>
      <c r="G80" s="40"/>
      <c r="K80" s="63"/>
    </row>
    <row r="81" spans="1:11" s="31" customFormat="1" ht="56.25">
      <c r="A81" s="42">
        <v>14</v>
      </c>
      <c r="B81" s="51" t="s">
        <v>37</v>
      </c>
      <c r="C81" s="34" t="s">
        <v>56</v>
      </c>
      <c r="D81" s="48">
        <v>1</v>
      </c>
      <c r="E81" s="81"/>
      <c r="F81" s="88">
        <f t="shared" si="3"/>
        <v>0</v>
      </c>
      <c r="G81" s="40"/>
      <c r="K81" s="63"/>
    </row>
    <row r="82" spans="1:11" s="31" customFormat="1" ht="18.75">
      <c r="A82" s="101" t="s">
        <v>39</v>
      </c>
      <c r="B82" s="102"/>
      <c r="C82" s="102"/>
      <c r="D82" s="102"/>
      <c r="E82" s="103"/>
      <c r="F82" s="10">
        <f>SUM(F68:F81)</f>
        <v>0</v>
      </c>
      <c r="G82" s="40"/>
      <c r="K82" s="63"/>
    </row>
    <row r="83" spans="1:11" s="31" customFormat="1" ht="18.75">
      <c r="A83" s="98" t="s">
        <v>131</v>
      </c>
      <c r="B83" s="99"/>
      <c r="C83" s="99"/>
      <c r="D83" s="99"/>
      <c r="E83" s="99"/>
      <c r="F83" s="99"/>
      <c r="G83" s="100"/>
    </row>
    <row r="84" spans="1:11" s="31" customFormat="1" ht="93.75">
      <c r="A84" s="42">
        <v>1</v>
      </c>
      <c r="B84" s="68" t="s">
        <v>108</v>
      </c>
      <c r="C84" s="34" t="s">
        <v>126</v>
      </c>
      <c r="D84" s="69">
        <f>2145*0.8*0.4</f>
        <v>686.40000000000009</v>
      </c>
      <c r="E84" s="81"/>
      <c r="F84" s="88">
        <f t="shared" ref="F84:F93" si="4">E84*D84</f>
        <v>0</v>
      </c>
      <c r="G84" s="67"/>
    </row>
    <row r="85" spans="1:11" s="66" customFormat="1" ht="37.5">
      <c r="A85" s="42">
        <v>2</v>
      </c>
      <c r="B85" s="68" t="s">
        <v>109</v>
      </c>
      <c r="C85" s="34" t="s">
        <v>126</v>
      </c>
      <c r="D85" s="69">
        <f>2145*0.15*0.4</f>
        <v>128.70000000000002</v>
      </c>
      <c r="E85" s="112"/>
      <c r="F85" s="88">
        <f t="shared" si="4"/>
        <v>0</v>
      </c>
      <c r="G85" s="65"/>
    </row>
    <row r="86" spans="1:11" s="31" customFormat="1" ht="75">
      <c r="A86" s="42">
        <v>3</v>
      </c>
      <c r="B86" s="21" t="s">
        <v>121</v>
      </c>
      <c r="C86" s="42" t="s">
        <v>9</v>
      </c>
      <c r="D86" s="27">
        <v>1171</v>
      </c>
      <c r="E86" s="113"/>
      <c r="F86" s="88">
        <f t="shared" si="4"/>
        <v>0</v>
      </c>
      <c r="G86" s="39"/>
    </row>
    <row r="87" spans="1:11" s="31" customFormat="1" ht="75">
      <c r="A87" s="42">
        <v>4</v>
      </c>
      <c r="B87" s="21" t="s">
        <v>122</v>
      </c>
      <c r="C87" s="42" t="s">
        <v>9</v>
      </c>
      <c r="D87" s="27">
        <v>426</v>
      </c>
      <c r="E87" s="113"/>
      <c r="F87" s="88">
        <f t="shared" si="4"/>
        <v>0</v>
      </c>
      <c r="G87" s="39"/>
    </row>
    <row r="88" spans="1:11" s="31" customFormat="1" ht="75">
      <c r="A88" s="42">
        <v>5</v>
      </c>
      <c r="B88" s="21" t="s">
        <v>112</v>
      </c>
      <c r="C88" s="42" t="s">
        <v>9</v>
      </c>
      <c r="D88" s="27">
        <v>71.099999999999994</v>
      </c>
      <c r="E88" s="113"/>
      <c r="F88" s="88">
        <f t="shared" si="4"/>
        <v>0</v>
      </c>
      <c r="G88" s="39"/>
    </row>
    <row r="89" spans="1:11" s="31" customFormat="1" ht="75">
      <c r="A89" s="42">
        <v>6</v>
      </c>
      <c r="B89" s="21" t="s">
        <v>124</v>
      </c>
      <c r="C89" s="42" t="s">
        <v>9</v>
      </c>
      <c r="D89" s="27">
        <v>115</v>
      </c>
      <c r="E89" s="84"/>
      <c r="F89" s="88">
        <f t="shared" si="4"/>
        <v>0</v>
      </c>
      <c r="G89" s="39"/>
    </row>
    <row r="90" spans="1:11" s="31" customFormat="1" ht="75">
      <c r="A90" s="42">
        <v>7</v>
      </c>
      <c r="B90" s="21" t="s">
        <v>125</v>
      </c>
      <c r="C90" s="42" t="s">
        <v>9</v>
      </c>
      <c r="D90" s="27">
        <v>115</v>
      </c>
      <c r="E90" s="84"/>
      <c r="F90" s="88">
        <f t="shared" si="4"/>
        <v>0</v>
      </c>
      <c r="G90" s="39"/>
    </row>
    <row r="91" spans="1:11" s="31" customFormat="1" ht="75">
      <c r="A91" s="42">
        <v>8</v>
      </c>
      <c r="B91" s="21" t="s">
        <v>113</v>
      </c>
      <c r="C91" s="42" t="s">
        <v>9</v>
      </c>
      <c r="D91" s="27">
        <v>158.80000000000001</v>
      </c>
      <c r="E91" s="84"/>
      <c r="F91" s="88">
        <f t="shared" si="4"/>
        <v>0</v>
      </c>
      <c r="G91" s="39"/>
    </row>
    <row r="92" spans="1:11" s="31" customFormat="1" ht="75">
      <c r="A92" s="42">
        <v>9</v>
      </c>
      <c r="B92" s="21" t="s">
        <v>123</v>
      </c>
      <c r="C92" s="42" t="s">
        <v>9</v>
      </c>
      <c r="D92" s="27">
        <v>15</v>
      </c>
      <c r="E92" s="84"/>
      <c r="F92" s="88">
        <f t="shared" si="4"/>
        <v>0</v>
      </c>
      <c r="G92" s="39"/>
    </row>
    <row r="93" spans="1:11" s="31" customFormat="1" ht="243.75">
      <c r="A93" s="42">
        <v>10</v>
      </c>
      <c r="B93" s="20" t="s">
        <v>120</v>
      </c>
      <c r="C93" s="22" t="s">
        <v>3</v>
      </c>
      <c r="D93" s="70">
        <v>55</v>
      </c>
      <c r="E93" s="84"/>
      <c r="F93" s="88">
        <f t="shared" si="4"/>
        <v>0</v>
      </c>
      <c r="G93" s="39"/>
    </row>
    <row r="94" spans="1:11" s="31" customFormat="1" ht="18.75">
      <c r="A94" s="101" t="s">
        <v>19</v>
      </c>
      <c r="B94" s="102"/>
      <c r="C94" s="102"/>
      <c r="D94" s="102"/>
      <c r="E94" s="103"/>
      <c r="F94" s="13">
        <f>SUM(F84:F93)</f>
        <v>0</v>
      </c>
      <c r="G94" s="19"/>
    </row>
    <row r="95" spans="1:11" s="31" customFormat="1" ht="18.75">
      <c r="A95" s="98" t="s">
        <v>86</v>
      </c>
      <c r="B95" s="99"/>
      <c r="C95" s="99"/>
      <c r="D95" s="99"/>
      <c r="E95" s="99"/>
      <c r="F95" s="99"/>
      <c r="G95" s="100"/>
    </row>
    <row r="96" spans="1:11" s="31" customFormat="1" ht="56.25">
      <c r="A96" s="73">
        <v>1</v>
      </c>
      <c r="B96" s="71" t="s">
        <v>82</v>
      </c>
      <c r="C96" s="90" t="s">
        <v>132</v>
      </c>
      <c r="D96" s="91">
        <v>5</v>
      </c>
      <c r="E96" s="89"/>
      <c r="F96" s="88">
        <f>E96*D96</f>
        <v>0</v>
      </c>
      <c r="G96" s="19"/>
    </row>
    <row r="97" spans="1:9" s="31" customFormat="1" ht="18.75">
      <c r="A97" s="73">
        <v>2</v>
      </c>
      <c r="B97" s="71" t="s">
        <v>84</v>
      </c>
      <c r="C97" s="90" t="s">
        <v>132</v>
      </c>
      <c r="D97" s="92">
        <v>2</v>
      </c>
      <c r="E97" s="89"/>
      <c r="F97" s="88">
        <f t="shared" ref="F97:F102" si="5">E97*D97</f>
        <v>0</v>
      </c>
      <c r="G97" s="19"/>
    </row>
    <row r="98" spans="1:9" s="31" customFormat="1" ht="75">
      <c r="A98" s="73">
        <v>3</v>
      </c>
      <c r="B98" s="71" t="s">
        <v>83</v>
      </c>
      <c r="C98" s="90" t="s">
        <v>85</v>
      </c>
      <c r="D98" s="92">
        <v>7</v>
      </c>
      <c r="E98" s="89"/>
      <c r="F98" s="88">
        <f t="shared" si="5"/>
        <v>0</v>
      </c>
      <c r="G98" s="19"/>
    </row>
    <row r="99" spans="1:9" s="31" customFormat="1" ht="37.5">
      <c r="A99" s="73">
        <v>4</v>
      </c>
      <c r="B99" s="71" t="s">
        <v>114</v>
      </c>
      <c r="C99" s="90" t="s">
        <v>133</v>
      </c>
      <c r="D99" s="91">
        <v>28</v>
      </c>
      <c r="E99" s="89"/>
      <c r="F99" s="88">
        <f t="shared" si="5"/>
        <v>0</v>
      </c>
      <c r="G99" s="19"/>
    </row>
    <row r="100" spans="1:9" s="31" customFormat="1" ht="112.5">
      <c r="A100" s="73">
        <v>5</v>
      </c>
      <c r="B100" s="71" t="s">
        <v>134</v>
      </c>
      <c r="C100" s="72" t="s">
        <v>20</v>
      </c>
      <c r="D100" s="73">
        <v>1</v>
      </c>
      <c r="E100" s="89"/>
      <c r="F100" s="88">
        <f t="shared" si="5"/>
        <v>0</v>
      </c>
      <c r="G100" s="19"/>
      <c r="I100" s="31" t="s">
        <v>54</v>
      </c>
    </row>
    <row r="101" spans="1:9" s="31" customFormat="1" ht="18.75">
      <c r="A101" s="73">
        <v>6</v>
      </c>
      <c r="B101" s="74" t="s">
        <v>8</v>
      </c>
      <c r="C101" s="75" t="s">
        <v>3</v>
      </c>
      <c r="D101" s="50">
        <v>1</v>
      </c>
      <c r="E101" s="84"/>
      <c r="F101" s="88">
        <f t="shared" si="5"/>
        <v>0</v>
      </c>
      <c r="G101" s="58"/>
    </row>
    <row r="102" spans="1:9" s="31" customFormat="1" ht="56.25">
      <c r="A102" s="73">
        <v>7</v>
      </c>
      <c r="B102" s="74" t="s">
        <v>81</v>
      </c>
      <c r="C102" s="75" t="s">
        <v>56</v>
      </c>
      <c r="D102" s="48">
        <v>3</v>
      </c>
      <c r="E102" s="84"/>
      <c r="F102" s="88">
        <f t="shared" si="5"/>
        <v>0</v>
      </c>
      <c r="G102" s="51" t="s">
        <v>80</v>
      </c>
    </row>
    <row r="103" spans="1:9" s="31" customFormat="1" ht="18.75">
      <c r="A103" s="101" t="s">
        <v>135</v>
      </c>
      <c r="B103" s="102"/>
      <c r="C103" s="102"/>
      <c r="D103" s="102"/>
      <c r="E103" s="103"/>
      <c r="F103" s="13">
        <f>SUM(F96:F102)</f>
        <v>0</v>
      </c>
      <c r="G103" s="51"/>
    </row>
    <row r="104" spans="1:9" s="31" customFormat="1" ht="18.75">
      <c r="A104" s="105" t="s">
        <v>10</v>
      </c>
      <c r="B104" s="106"/>
      <c r="C104" s="106"/>
      <c r="D104" s="106"/>
      <c r="E104" s="107"/>
      <c r="F104" s="13">
        <f>F103+F94+F82+F66+F41+F18</f>
        <v>0</v>
      </c>
      <c r="G104" s="76"/>
      <c r="H104" s="63"/>
    </row>
    <row r="105" spans="1:9" s="31" customFormat="1" ht="93.4" customHeight="1">
      <c r="A105" s="110" t="s">
        <v>115</v>
      </c>
      <c r="B105" s="110"/>
      <c r="C105" s="110"/>
      <c r="D105" s="110"/>
      <c r="E105" s="110"/>
      <c r="F105" s="110"/>
      <c r="G105" s="110"/>
      <c r="H105" s="3"/>
    </row>
    <row r="106" spans="1:9" s="31" customFormat="1" ht="87.4" customHeight="1">
      <c r="A106" s="104" t="s">
        <v>91</v>
      </c>
      <c r="B106" s="104"/>
      <c r="C106" s="104"/>
      <c r="D106" s="104"/>
      <c r="E106" s="104"/>
      <c r="F106" s="104"/>
      <c r="G106" s="104"/>
    </row>
    <row r="107" spans="1:9" ht="18.75">
      <c r="A107" s="111"/>
      <c r="B107" s="111"/>
      <c r="C107" s="108" t="s">
        <v>87</v>
      </c>
      <c r="D107" s="108"/>
      <c r="E107" s="108"/>
      <c r="G107" s="11" t="s">
        <v>25</v>
      </c>
    </row>
    <row r="108" spans="1:9" ht="18.75">
      <c r="A108" s="94"/>
      <c r="B108" s="94"/>
      <c r="C108" s="108" t="s">
        <v>88</v>
      </c>
      <c r="D108" s="108"/>
      <c r="E108" s="108"/>
      <c r="F108" s="7"/>
      <c r="G108" s="12" t="s">
        <v>116</v>
      </c>
    </row>
    <row r="109" spans="1:9" ht="18" customHeight="1">
      <c r="A109" s="109"/>
      <c r="B109" s="109"/>
      <c r="C109" s="94"/>
      <c r="D109" s="94"/>
      <c r="E109" s="94"/>
      <c r="F109" s="7"/>
      <c r="G109" s="8"/>
    </row>
    <row r="110" spans="1:9" ht="15.75">
      <c r="A110" s="5"/>
      <c r="B110" s="9"/>
      <c r="C110" s="6"/>
      <c r="D110" s="5"/>
      <c r="E110" s="5"/>
      <c r="F110" s="7"/>
      <c r="G110" s="4"/>
    </row>
    <row r="111" spans="1:9" ht="15.75">
      <c r="A111" s="5"/>
      <c r="B111" s="8"/>
      <c r="C111" s="7"/>
      <c r="D111" s="5"/>
      <c r="E111" s="5"/>
      <c r="F111" s="7"/>
      <c r="G111" s="4"/>
    </row>
  </sheetData>
  <sheetProtection algorithmName="SHA-512" hashValue="OX1TD5PssWZtLsbqr4aO4dKK+M1P776Jstor5snlVTLaSxQRB5kko3MZ/G38ICO8KYod8+ap97tEKvr4cdX0Eg==" saltValue="15bWryn5OeWk31z7IvraSg==" spinCount="100000" sheet="1" objects="1" scenarios="1"/>
  <mergeCells count="26">
    <mergeCell ref="A67:G67"/>
    <mergeCell ref="A82:E82"/>
    <mergeCell ref="A106:G106"/>
    <mergeCell ref="A104:E104"/>
    <mergeCell ref="C109:E109"/>
    <mergeCell ref="C108:E108"/>
    <mergeCell ref="A108:B108"/>
    <mergeCell ref="A109:B109"/>
    <mergeCell ref="A83:G83"/>
    <mergeCell ref="A94:E94"/>
    <mergeCell ref="A105:G105"/>
    <mergeCell ref="A107:B107"/>
    <mergeCell ref="C107:E107"/>
    <mergeCell ref="A95:G95"/>
    <mergeCell ref="A103:E103"/>
    <mergeCell ref="A20:F20"/>
    <mergeCell ref="A18:E18"/>
    <mergeCell ref="A41:E41"/>
    <mergeCell ref="A42:F42"/>
    <mergeCell ref="A66:E66"/>
    <mergeCell ref="A19:G19"/>
    <mergeCell ref="A1:G1"/>
    <mergeCell ref="A2:G2"/>
    <mergeCell ref="A3:G3"/>
    <mergeCell ref="A4:G4"/>
    <mergeCell ref="A6:F6"/>
  </mergeCells>
  <printOptions horizontalCentered="1"/>
  <pageMargins left="0" right="0" top="0.5" bottom="0" header="0.3" footer="0.3"/>
  <pageSetup paperSize="9" scale="64" orientation="portrait" horizontalDpi="4294967293" r:id="rId1"/>
  <headerFooter alignWithMargins="0">
    <oddHeader xml:space="preserve">&amp;L&amp;12Gardi-Ghos Dag Village,Momandara-Nangarhar&amp;10 </oddHeader>
    <oddFooter>&amp;CPage &amp;P of &amp;N</oddFooter>
    <evenFooter xml:space="preserve">&amp;CSorang, Chawkai, Kunar </evenFooter>
  </headerFooter>
  <rowBreaks count="5" manualBreakCount="5">
    <brk id="19" max="6" man="1"/>
    <brk id="41" max="6" man="1"/>
    <brk id="66" max="6" man="1"/>
    <brk id="82" max="6" man="1"/>
    <brk id="94"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Bill of Q for Daka</vt:lpstr>
      <vt:lpstr>'Bill of Q for Daka'!Print_Area</vt:lpstr>
      <vt:lpstr>'Bill of Q for Daka'!Print_Titles</vt:lpstr>
    </vt:vector>
  </TitlesOfParts>
  <Company>WatSan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 Naeem</dc:creator>
  <cp:lastModifiedBy>Alisina Sharifi</cp:lastModifiedBy>
  <cp:lastPrinted>2024-09-09T09:52:08Z</cp:lastPrinted>
  <dcterms:created xsi:type="dcterms:W3CDTF">2006-10-14T05:58:40Z</dcterms:created>
  <dcterms:modified xsi:type="dcterms:W3CDTF">2024-09-16T17:04:35Z</dcterms:modified>
</cp:coreProperties>
</file>