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30 - June Final MRRD\For MRRD &amp; PR\Faizabad DH (Health Care)\"/>
    </mc:Choice>
  </mc:AlternateContent>
  <xr:revisionPtr revIDLastSave="0" documentId="13_ncr:1_{B2EC0FC0-D402-451B-8D19-F45BBFC9AF6B}" xr6:coauthVersionLast="47" xr6:coauthVersionMax="47" xr10:uidLastSave="{00000000-0000-0000-0000-000000000000}"/>
  <bookViews>
    <workbookView xWindow="-110" yWindow="-110" windowWidth="19420" windowHeight="10300" activeTab="1" xr2:uid="{C82F772C-17B0-406C-BCCA-D3DC741ACB1F}"/>
  </bookViews>
  <sheets>
    <sheet name="Estimation Sheet" sheetId="10" r:id="rId1"/>
    <sheet name="Faizabad DH BoQ PR" sheetId="13" r:id="rId2"/>
  </sheets>
  <externalReferences>
    <externalReference r:id="rId3"/>
  </externalReferences>
  <definedNames>
    <definedName name="_xlnm.Print_Area" localSheetId="1">'Faizabad DH BoQ PR'!$A$1:$G$140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13" l="1"/>
  <c r="D19" i="13"/>
  <c r="D18" i="13"/>
  <c r="D14" i="13"/>
  <c r="D13" i="13"/>
  <c r="D12" i="13"/>
  <c r="D11" i="13"/>
  <c r="D10" i="13"/>
  <c r="D9" i="13"/>
  <c r="D8" i="13"/>
  <c r="D7" i="13"/>
  <c r="D6" i="13"/>
  <c r="D5" i="13"/>
  <c r="H15" i="10"/>
  <c r="I15" i="10" s="1"/>
  <c r="H12" i="10"/>
  <c r="G39" i="10"/>
  <c r="H38" i="10"/>
  <c r="I38" i="10" s="1"/>
  <c r="H36" i="10"/>
  <c r="G25" i="10"/>
  <c r="H25" i="10" s="1"/>
  <c r="I25" i="10" s="1"/>
  <c r="G26" i="10"/>
  <c r="H26" i="10" s="1"/>
  <c r="I26" i="10" s="1"/>
  <c r="G24" i="10"/>
  <c r="G23" i="10"/>
  <c r="G14" i="10" s="1"/>
  <c r="H14" i="10" s="1"/>
  <c r="I14" i="10" s="1"/>
  <c r="I13" i="10" s="1"/>
  <c r="G6" i="10"/>
  <c r="G20" i="10"/>
  <c r="H20" i="10" s="1"/>
  <c r="H19" i="10"/>
  <c r="I19" i="10" s="1"/>
  <c r="H18" i="10"/>
  <c r="I18" i="10" s="1"/>
  <c r="H17" i="10"/>
  <c r="I17" i="10" s="1"/>
  <c r="H24" i="10"/>
  <c r="I24" i="10" s="1"/>
  <c r="H23" i="10"/>
  <c r="I23" i="10" s="1"/>
  <c r="H22" i="10"/>
  <c r="I22" i="10" s="1"/>
  <c r="H30" i="10"/>
  <c r="I30" i="10" s="1"/>
  <c r="I29" i="10" s="1"/>
  <c r="H28" i="10"/>
  <c r="I28" i="10" s="1"/>
  <c r="I27" i="10" s="1"/>
  <c r="I20" i="10" l="1"/>
  <c r="I16" i="10" s="1"/>
  <c r="I12" i="10"/>
  <c r="G11" i="10"/>
  <c r="H11" i="10" l="1"/>
  <c r="I11" i="10" s="1"/>
  <c r="H9" i="10"/>
  <c r="H34" i="10"/>
  <c r="H33" i="10"/>
  <c r="H6" i="10"/>
  <c r="E8" i="10"/>
  <c r="H8" i="10" s="1"/>
  <c r="I10" i="10" l="1"/>
  <c r="I36" i="10"/>
  <c r="I35" i="10" s="1"/>
  <c r="I34" i="10"/>
  <c r="I33" i="10"/>
  <c r="I9" i="10"/>
  <c r="I8" i="10"/>
  <c r="H7" i="10"/>
  <c r="I7" i="10" s="1"/>
  <c r="I6" i="10"/>
  <c r="F1" i="10"/>
  <c r="I5" i="10" l="1"/>
  <c r="I40" i="10"/>
  <c r="H39" i="10"/>
  <c r="I39" i="10" s="1"/>
  <c r="I37" i="10" s="1"/>
  <c r="I32" i="10"/>
</calcChain>
</file>

<file path=xl/sharedStrings.xml><?xml version="1.0" encoding="utf-8"?>
<sst xmlns="http://schemas.openxmlformats.org/spreadsheetml/2006/main" count="488" uniqueCount="287">
  <si>
    <t>S/N</t>
  </si>
  <si>
    <t xml:space="preserve">Activity/Item/Description </t>
  </si>
  <si>
    <t>Unit</t>
  </si>
  <si>
    <t>Quantity</t>
  </si>
  <si>
    <t>Remarks</t>
  </si>
  <si>
    <t>A1</t>
  </si>
  <si>
    <t>A2</t>
  </si>
  <si>
    <t>A3</t>
  </si>
  <si>
    <t>A4</t>
  </si>
  <si>
    <t>A6</t>
  </si>
  <si>
    <t>A7</t>
  </si>
  <si>
    <t>M</t>
  </si>
  <si>
    <t>B</t>
  </si>
  <si>
    <t>B1</t>
  </si>
  <si>
    <t>D</t>
  </si>
  <si>
    <t>A5</t>
  </si>
  <si>
    <t>Unit Cost 
AFN</t>
  </si>
  <si>
    <t>Total Cost 
AFN</t>
  </si>
  <si>
    <t>Lum Sum</t>
  </si>
  <si>
    <t>A</t>
  </si>
  <si>
    <t>C</t>
  </si>
  <si>
    <t>M3</t>
  </si>
  <si>
    <t>M2</t>
  </si>
  <si>
    <t>C1</t>
  </si>
  <si>
    <t>D1</t>
  </si>
  <si>
    <t>D2</t>
  </si>
  <si>
    <t>D3</t>
  </si>
  <si>
    <t>E</t>
  </si>
  <si>
    <t>E1</t>
  </si>
  <si>
    <t>E2</t>
  </si>
  <si>
    <t>No</t>
  </si>
  <si>
    <t>F</t>
  </si>
  <si>
    <t>F1</t>
  </si>
  <si>
    <t>F2</t>
  </si>
  <si>
    <t>F3</t>
  </si>
  <si>
    <t>F4</t>
  </si>
  <si>
    <t>Existing MCH Room Rehabilitation</t>
  </si>
  <si>
    <t>Existing Delivery Room Rehabilitation</t>
  </si>
  <si>
    <t>F5</t>
  </si>
  <si>
    <t>F6</t>
  </si>
  <si>
    <t>F7</t>
  </si>
  <si>
    <t>Sub Total cost of Delivery Room Rehabilitation</t>
  </si>
  <si>
    <t>G</t>
  </si>
  <si>
    <t>G1</t>
  </si>
  <si>
    <t>G2</t>
  </si>
  <si>
    <t>G3</t>
  </si>
  <si>
    <t>G4</t>
  </si>
  <si>
    <t>G5</t>
  </si>
  <si>
    <t>G6</t>
  </si>
  <si>
    <t>E3</t>
  </si>
  <si>
    <t>H</t>
  </si>
  <si>
    <t>H1</t>
  </si>
  <si>
    <t>H2</t>
  </si>
  <si>
    <t>H4</t>
  </si>
  <si>
    <t>H5</t>
  </si>
  <si>
    <t>H6</t>
  </si>
  <si>
    <t>WORLD VISION INTERNATIONAL
DAWAM WASH Project
BoQ for Faizabad District Hospital Rehabilitation Project</t>
  </si>
  <si>
    <t>Existing Recovery Room, Male IPD &amp; Female IPD Rehabilitation</t>
  </si>
  <si>
    <t>Existing Operation Room Rehabilitation</t>
  </si>
  <si>
    <t>D4</t>
  </si>
  <si>
    <t>E4</t>
  </si>
  <si>
    <t>Existing Midwife Room Rehabilitation</t>
  </si>
  <si>
    <t>Existing Nutrition Room &amp; Children IPD Room Rehabilitation</t>
  </si>
  <si>
    <t>H3</t>
  </si>
  <si>
    <t>Existing Female BNFs Toilet Rehabilitation</t>
  </si>
  <si>
    <t>Existing Laboratory Room Rehabilitation</t>
  </si>
  <si>
    <t>I</t>
  </si>
  <si>
    <t>I1</t>
  </si>
  <si>
    <t>Existing Toilet Rehabilitation</t>
  </si>
  <si>
    <t>I2</t>
  </si>
  <si>
    <t>I3</t>
  </si>
  <si>
    <t>I4</t>
  </si>
  <si>
    <t>I5</t>
  </si>
  <si>
    <t>Existing Female OPD Rehabilitation</t>
  </si>
  <si>
    <t>J</t>
  </si>
  <si>
    <t>J1</t>
  </si>
  <si>
    <t>J2</t>
  </si>
  <si>
    <t>J3</t>
  </si>
  <si>
    <t>J5</t>
  </si>
  <si>
    <t>K</t>
  </si>
  <si>
    <t>K1</t>
  </si>
  <si>
    <t>K2</t>
  </si>
  <si>
    <t>K3</t>
  </si>
  <si>
    <t>K4</t>
  </si>
  <si>
    <t>K5</t>
  </si>
  <si>
    <t>Sub Total cost of Operation Room Rehabilitation</t>
  </si>
  <si>
    <t>Sub Total cost of Female OPD Rehabilitation</t>
  </si>
  <si>
    <t>Sub Total cost of Toilet Rehabilitation</t>
  </si>
  <si>
    <t>Sub Total cost of Laboratory Room Rehabilitation</t>
  </si>
  <si>
    <t>Sub Total cost of Female BNFs Toilet Rehabilitation</t>
  </si>
  <si>
    <t>Sub Total cost of Nutrition Room &amp; Children IPD Room Rehabilitation</t>
  </si>
  <si>
    <t>Sub Total cost of Midwife Room Rehabilitation</t>
  </si>
  <si>
    <t>Sub Total cost of Recovery Room, Male IPD &amp; Female IPD Rehabilitation</t>
  </si>
  <si>
    <t>J4</t>
  </si>
  <si>
    <t>L</t>
  </si>
  <si>
    <t>L1</t>
  </si>
  <si>
    <t>L2</t>
  </si>
  <si>
    <t>L3</t>
  </si>
  <si>
    <t>L4</t>
  </si>
  <si>
    <t>L5</t>
  </si>
  <si>
    <t>M1</t>
  </si>
  <si>
    <t>M4</t>
  </si>
  <si>
    <t xml:space="preserve">Project: </t>
  </si>
  <si>
    <t xml:space="preserve">province </t>
  </si>
  <si>
    <t>Date:</t>
  </si>
  <si>
    <t>ID#</t>
  </si>
  <si>
    <t>district</t>
  </si>
  <si>
    <t>Project purpose: cosntruction of sorlar powered water supply network</t>
  </si>
  <si>
    <t>village</t>
  </si>
  <si>
    <t>Particulars of Items
شرح موضوع</t>
  </si>
  <si>
    <t>No.
تعداد</t>
  </si>
  <si>
    <t>Area
مساحت</t>
  </si>
  <si>
    <t>Length
طول</t>
  </si>
  <si>
    <t>Legth or Depth.
طول یا صخامت</t>
  </si>
  <si>
    <t>Qty
مقدار</t>
  </si>
  <si>
    <t>Total Qty
مقدارمجموعی</t>
  </si>
  <si>
    <t>Unit
مقدار</t>
  </si>
  <si>
    <t>b*h*L</t>
  </si>
  <si>
    <t>PCC 150 (1:2:4)</t>
  </si>
  <si>
    <t>b*h*t</t>
  </si>
  <si>
    <t>a*b*c</t>
  </si>
  <si>
    <t>Earthwork (Backfilling with soil and compaction)</t>
  </si>
  <si>
    <t>Ceramic and tiles work</t>
  </si>
  <si>
    <t xml:space="preserve">Project Engineer/انجینرپروژه </t>
  </si>
  <si>
    <t xml:space="preserve">Project Manager/مسؤل پروژه </t>
  </si>
  <si>
    <t xml:space="preserve">Zone Manager/ مسؤل دفتر ساحوی ورلدویژن </t>
  </si>
  <si>
    <t>H&amp;C/مسول کلینیک</t>
  </si>
  <si>
    <t>DRRD/رییس ریاست صحت عامه</t>
  </si>
  <si>
    <t>Shirin Tagab</t>
  </si>
  <si>
    <t>Faizabad DH</t>
  </si>
  <si>
    <t>Excavation Work</t>
  </si>
  <si>
    <t>Excavation for Wells (Septic Wells)</t>
  </si>
  <si>
    <t>(3.14*d*d/4)*h</t>
  </si>
  <si>
    <t>Burnt Brick Work (Mortar 1:4)</t>
  </si>
  <si>
    <t>PCC for Over the water pipe treanch</t>
  </si>
  <si>
    <t>PCC for Manhole</t>
  </si>
  <si>
    <t>Burnt brick with Masonry Man hole wall</t>
  </si>
  <si>
    <t>Excavation for sewer pipe (outside existing buildings)</t>
  </si>
  <si>
    <t>Excavation for water supply pipe (outside existing buildings)</t>
  </si>
  <si>
    <t xml:space="preserve">Excavation for Manhole </t>
  </si>
  <si>
    <t>BoQ for Water Supply and Sewer System</t>
  </si>
  <si>
    <t>Gravel for Soling</t>
  </si>
  <si>
    <t>Manhole</t>
  </si>
  <si>
    <t>Plaster Work</t>
  </si>
  <si>
    <t>Inside Wall Manhole</t>
  </si>
  <si>
    <t>A8</t>
  </si>
  <si>
    <t>Ceramic/Tile Work</t>
  </si>
  <si>
    <t>b*L</t>
  </si>
  <si>
    <t xml:space="preserve">Plumbing </t>
  </si>
  <si>
    <t>PPR- 25mm, PN-10</t>
  </si>
  <si>
    <t>PPR- 25mm, PN-20</t>
  </si>
  <si>
    <t>PVC- d=2"</t>
  </si>
  <si>
    <t>PPR- 32mm, PN-10</t>
  </si>
  <si>
    <t>PVC- d=4"</t>
  </si>
  <si>
    <t>A9</t>
  </si>
  <si>
    <t>A10</t>
  </si>
  <si>
    <t>C2</t>
  </si>
  <si>
    <t>C3</t>
  </si>
  <si>
    <t>C4</t>
  </si>
  <si>
    <t>C5</t>
  </si>
  <si>
    <t>Painting Work</t>
  </si>
  <si>
    <t>E5</t>
  </si>
  <si>
    <t>I6</t>
  </si>
  <si>
    <t>D5</t>
  </si>
  <si>
    <t>Activity</t>
  </si>
  <si>
    <t>Existing Male OPD Room and Vaccination Room Rehabilitation</t>
  </si>
  <si>
    <t>Existing Operation Room wall painting</t>
  </si>
  <si>
    <t>Existing Operation Room cielling painting</t>
  </si>
  <si>
    <t>Existing Female BNF toilet wall painting</t>
  </si>
  <si>
    <t xml:space="preserve">Sub Total cost of  Female Toilet and Operation Toilet Painting </t>
  </si>
  <si>
    <t>Existing Female BNFs and Operation Room Toilet Painting Work</t>
  </si>
  <si>
    <t>C6</t>
  </si>
  <si>
    <t>C7</t>
  </si>
  <si>
    <t>C8</t>
  </si>
  <si>
    <t>C9</t>
  </si>
  <si>
    <t>C10</t>
  </si>
  <si>
    <t>C11</t>
  </si>
  <si>
    <t>F8</t>
  </si>
  <si>
    <t>F9</t>
  </si>
  <si>
    <t>F10</t>
  </si>
  <si>
    <t>G7</t>
  </si>
  <si>
    <t>J6</t>
  </si>
  <si>
    <t>J7</t>
  </si>
  <si>
    <t>J8</t>
  </si>
  <si>
    <t>K6</t>
  </si>
  <si>
    <t>K7</t>
  </si>
  <si>
    <t>K8</t>
  </si>
  <si>
    <t>K9</t>
  </si>
  <si>
    <t>M5</t>
  </si>
  <si>
    <t>N</t>
  </si>
  <si>
    <t>N1</t>
  </si>
  <si>
    <t>N2</t>
  </si>
  <si>
    <t>N3</t>
  </si>
  <si>
    <t>N4</t>
  </si>
  <si>
    <t>N5</t>
  </si>
  <si>
    <t>A11</t>
  </si>
  <si>
    <t>A12</t>
  </si>
  <si>
    <t>A13</t>
  </si>
  <si>
    <t>A14</t>
  </si>
  <si>
    <t>A15</t>
  </si>
  <si>
    <t>Pair</t>
  </si>
  <si>
    <t>I7</t>
  </si>
  <si>
    <t>I8</t>
  </si>
  <si>
    <t>Existing Male BNFs Toilet Rehabilitation</t>
  </si>
  <si>
    <t>C12</t>
  </si>
  <si>
    <t>F11</t>
  </si>
  <si>
    <t>I9</t>
  </si>
  <si>
    <t>I10</t>
  </si>
  <si>
    <t>Grand Total for All BoQ (A+B+C+D+E+F+G+H+I+J+K+L+M+N)</t>
  </si>
  <si>
    <t>A16</t>
  </si>
  <si>
    <t>Sub Total cost of MCH Room Rehabilitation</t>
  </si>
  <si>
    <t>Sub Total cost of Male OPD and Vaccination Room Rehabilitation</t>
  </si>
  <si>
    <t>Sub Total cost of Water Supply and Sewer System Rehabilitation</t>
  </si>
  <si>
    <t>Sub Total cost of Male BNFs Toilet Rehabilitation</t>
  </si>
  <si>
    <t>A17</t>
  </si>
  <si>
    <t>K10</t>
  </si>
  <si>
    <t>K11</t>
  </si>
  <si>
    <t>Earthwork Backfilling for water pipe</t>
  </si>
  <si>
    <t>Earthwork Backfilling for sewer pipe</t>
  </si>
  <si>
    <t>Excavation and dimolition of ceramic and tiles on Floor</t>
  </si>
  <si>
    <t>Excavation and dimolition of ceramic and tiles on Wash Basin Back</t>
  </si>
  <si>
    <t>Ceramic/Tile Work Demolition</t>
  </si>
  <si>
    <t>Ceramic and tiles on Floor</t>
  </si>
  <si>
    <t>Ceramic and tiles on Wash Basin Back</t>
  </si>
  <si>
    <t>DAWAM</t>
  </si>
  <si>
    <r>
      <rPr>
        <b/>
        <sz val="28"/>
        <color theme="1"/>
        <rFont val="Calibri"/>
        <family val="2"/>
        <scheme val="minor"/>
      </rPr>
      <t>Excavation Work:</t>
    </r>
    <r>
      <rPr>
        <sz val="28"/>
        <color theme="1"/>
        <rFont val="Calibri"/>
        <family val="2"/>
        <scheme val="minor"/>
      </rPr>
      <t xml:space="preserve">
Excavation works in all kinds of soil including PCC for Sewer and water supply pipe lines.</t>
    </r>
  </si>
  <si>
    <r>
      <rPr>
        <b/>
        <sz val="28"/>
        <rFont val="Calibri"/>
        <family val="2"/>
        <scheme val="minor"/>
      </rPr>
      <t xml:space="preserve">Gravel for Soling: </t>
    </r>
    <r>
      <rPr>
        <sz val="28"/>
        <rFont val="Calibri"/>
        <family val="2"/>
        <scheme val="minor"/>
      </rPr>
      <t xml:space="preserve">
Providing and filling gravel th=5cm.</t>
    </r>
  </si>
  <si>
    <r>
      <rPr>
        <b/>
        <sz val="28"/>
        <rFont val="Calibri"/>
        <family val="2"/>
        <scheme val="minor"/>
      </rPr>
      <t>PCC M: 1:2:4:</t>
    </r>
    <r>
      <rPr>
        <sz val="28"/>
        <rFont val="Calibri"/>
        <family val="2"/>
        <scheme val="minor"/>
      </rPr>
      <t xml:space="preserve">
Providing and laying 10 cm. thick plain cement concrete 1:2:4 (M15) with neat cement finish including necessary formworks and curing all complete</t>
    </r>
  </si>
  <si>
    <r>
      <rPr>
        <b/>
        <sz val="28"/>
        <rFont val="Calibri"/>
        <family val="2"/>
        <scheme val="minor"/>
      </rPr>
      <t>Burnt Brick Work:</t>
    </r>
    <r>
      <rPr>
        <sz val="28"/>
        <rFont val="Calibri"/>
        <family val="2"/>
        <scheme val="minor"/>
      </rPr>
      <t xml:space="preserve">
Providing and laying first-class burnt brickwork in 1:4 cement mortar in perfect line &amp; level and curing all complete.</t>
    </r>
  </si>
  <si>
    <r>
      <rPr>
        <b/>
        <sz val="28"/>
        <color theme="1"/>
        <rFont val="Calibri"/>
        <family val="2"/>
        <scheme val="minor"/>
      </rPr>
      <t>Plaster Work:</t>
    </r>
    <r>
      <rPr>
        <sz val="28"/>
        <color theme="1"/>
        <rFont val="Calibri"/>
        <family val="2"/>
        <scheme val="minor"/>
      </rPr>
      <t xml:space="preserve">
12.5mm. or more thick Water Proof Cement (WPC) plaster in 1:2 cement mortar with a smooth finish in line &amp; level including raking the joints, wetting the surface, and curing all complete.</t>
    </r>
  </si>
  <si>
    <r>
      <rPr>
        <b/>
        <sz val="28"/>
        <color theme="1"/>
        <rFont val="Calibri"/>
        <family val="2"/>
        <scheme val="minor"/>
      </rPr>
      <t>PPR Pipe:</t>
    </r>
    <r>
      <rPr>
        <sz val="28"/>
        <color theme="1"/>
        <rFont val="Calibri"/>
        <family val="2"/>
        <scheme val="minor"/>
      </rPr>
      <t xml:space="preserve">
Supply and installation of PPR pipe, dia=32mm, PN-10 for water supply system</t>
    </r>
  </si>
  <si>
    <r>
      <rPr>
        <b/>
        <sz val="28"/>
        <color theme="1"/>
        <rFont val="Calibri"/>
        <family val="2"/>
        <scheme val="minor"/>
      </rPr>
      <t>PPR Pipe:</t>
    </r>
    <r>
      <rPr>
        <sz val="28"/>
        <color theme="1"/>
        <rFont val="Calibri"/>
        <family val="2"/>
        <scheme val="minor"/>
      </rPr>
      <t xml:space="preserve">
Supply and installation of PPR pipe, dia=25mm, PN-10 for water supply system</t>
    </r>
  </si>
  <si>
    <r>
      <rPr>
        <b/>
        <sz val="28"/>
        <color theme="1"/>
        <rFont val="Calibri"/>
        <family val="2"/>
        <scheme val="minor"/>
      </rPr>
      <t>PPR Pipe:</t>
    </r>
    <r>
      <rPr>
        <sz val="28"/>
        <color theme="1"/>
        <rFont val="Calibri"/>
        <family val="2"/>
        <scheme val="minor"/>
      </rPr>
      <t xml:space="preserve">
Supply and installation of PPR pipe, dia=25mm, PN-20 for hot water supply system</t>
    </r>
  </si>
  <si>
    <r>
      <rPr>
        <b/>
        <sz val="28"/>
        <color theme="1"/>
        <rFont val="Calibri"/>
        <family val="2"/>
        <scheme val="minor"/>
      </rPr>
      <t>PVC Pipe:</t>
    </r>
    <r>
      <rPr>
        <sz val="28"/>
        <color theme="1"/>
        <rFont val="Calibri"/>
        <family val="2"/>
        <scheme val="minor"/>
      </rPr>
      <t xml:space="preserve">
Supply and installation of PVC pipe, dia=2", Class-C for Sewer system</t>
    </r>
  </si>
  <si>
    <r>
      <rPr>
        <b/>
        <sz val="28"/>
        <color theme="1"/>
        <rFont val="Calibri"/>
        <family val="2"/>
        <scheme val="minor"/>
      </rPr>
      <t>PVC Pipe:</t>
    </r>
    <r>
      <rPr>
        <sz val="28"/>
        <color theme="1"/>
        <rFont val="Calibri"/>
        <family val="2"/>
        <scheme val="minor"/>
      </rPr>
      <t xml:space="preserve">
Supply and installation of PVC pipe, dia=4", Class-C for Sewer system</t>
    </r>
  </si>
  <si>
    <r>
      <rPr>
        <b/>
        <sz val="28"/>
        <color theme="1"/>
        <rFont val="Calibri"/>
        <family val="2"/>
        <scheme val="minor"/>
      </rPr>
      <t>Plumbing Work:</t>
    </r>
    <r>
      <rPr>
        <sz val="28"/>
        <color theme="1"/>
        <rFont val="Calibri"/>
        <family val="2"/>
        <scheme val="minor"/>
      </rPr>
      <t xml:space="preserve">
Plumbing works including cold and hot water, sewer system with connection water consummers fixtures plus all required fittings and accessories, complete work.</t>
    </r>
  </si>
  <si>
    <r>
      <rPr>
        <b/>
        <sz val="28"/>
        <color theme="1"/>
        <rFont val="Calibri"/>
        <family val="2"/>
        <scheme val="minor"/>
      </rPr>
      <t>RCC Pre Cast Cover for Manhole:</t>
    </r>
    <r>
      <rPr>
        <sz val="28"/>
        <color theme="1"/>
        <rFont val="Calibri"/>
        <family val="2"/>
        <scheme val="minor"/>
      </rPr>
      <t xml:space="preserve">
Providing and installation of RCC Cover size 150cm X 150cm, Th=8cm for Manhole.</t>
    </r>
  </si>
  <si>
    <r>
      <rPr>
        <b/>
        <sz val="28"/>
        <color theme="1"/>
        <rFont val="Calibri"/>
        <family val="2"/>
        <scheme val="minor"/>
      </rPr>
      <t>RCC Pre Cast Cover for Septic Well:</t>
    </r>
    <r>
      <rPr>
        <sz val="28"/>
        <color theme="1"/>
        <rFont val="Calibri"/>
        <family val="2"/>
        <scheme val="minor"/>
      </rPr>
      <t xml:space="preserve">
Providing and installation of RCC Cover, D=140cm, D=40cm, Th=10cm for septic Well cover as per attached drawings.</t>
    </r>
  </si>
  <si>
    <r>
      <rPr>
        <b/>
        <sz val="28"/>
        <rFont val="Calibri"/>
        <family val="2"/>
        <scheme val="minor"/>
      </rPr>
      <t>Demolition of Existing Ceramic/Tile:</t>
    </r>
    <r>
      <rPr>
        <sz val="28"/>
        <rFont val="Calibri"/>
        <family val="2"/>
        <scheme val="minor"/>
      </rPr>
      <t xml:space="preserve">
Demolition of existing ceramic and tiles plus making treanch for water and sewer pipe.</t>
    </r>
  </si>
  <si>
    <r>
      <rPr>
        <b/>
        <sz val="28"/>
        <rFont val="Calibri"/>
        <family val="2"/>
        <scheme val="minor"/>
      </rPr>
      <t>Ceramic and Tile Work:</t>
    </r>
    <r>
      <rPr>
        <sz val="28"/>
        <rFont val="Calibri"/>
        <family val="2"/>
        <scheme val="minor"/>
      </rPr>
      <t xml:space="preserve">
Providing and laying approved color ceramic glazed tile on floor and tiles on existing wall with 1:4 cement mortar base in a perfect line and level all complete.</t>
    </r>
  </si>
  <si>
    <r>
      <rPr>
        <b/>
        <sz val="28"/>
        <rFont val="Calibri"/>
        <family val="2"/>
        <scheme val="minor"/>
      </rPr>
      <t>Backfilling Works:</t>
    </r>
    <r>
      <rPr>
        <sz val="28"/>
        <rFont val="Calibri"/>
        <family val="2"/>
        <scheme val="minor"/>
      </rPr>
      <t xml:space="preserve">
Backfilling from excavated materials with compaction.</t>
    </r>
  </si>
  <si>
    <r>
      <rPr>
        <b/>
        <sz val="28"/>
        <rFont val="Calibri"/>
        <family val="2"/>
        <scheme val="minor"/>
      </rPr>
      <t>Site Cleaning:</t>
    </r>
    <r>
      <rPr>
        <sz val="28"/>
        <rFont val="Calibri"/>
        <family val="2"/>
        <scheme val="minor"/>
      </rPr>
      <t xml:space="preserve">
Cleaning of the site from constructional materials (debris, dust, demolished) after work completion.</t>
    </r>
  </si>
  <si>
    <r>
      <rPr>
        <b/>
        <sz val="28"/>
        <rFont val="Calibri"/>
        <family val="2"/>
        <scheme val="minor"/>
      </rPr>
      <t>Painting Work:</t>
    </r>
    <r>
      <rPr>
        <sz val="28"/>
        <rFont val="Calibri"/>
        <family val="2"/>
        <scheme val="minor"/>
      </rPr>
      <t xml:space="preserve">
Two or more coats of approved color waterproof plastic paint with plaster of Paris (gypsum) giving uniform color on walls and ceiling.</t>
    </r>
  </si>
  <si>
    <r>
      <rPr>
        <b/>
        <sz val="28"/>
        <rFont val="Calibri"/>
        <family val="2"/>
        <scheme val="minor"/>
      </rPr>
      <t>Existing wash basin Repairing:</t>
    </r>
    <r>
      <rPr>
        <sz val="28"/>
        <rFont val="Calibri"/>
        <family val="2"/>
        <scheme val="minor"/>
      </rPr>
      <t xml:space="preserve">
Supply and installation of wash basin's approved mixer(tap) plus all required fittings and accessories. </t>
    </r>
  </si>
  <si>
    <r>
      <rPr>
        <b/>
        <sz val="28"/>
        <rFont val="Calibri"/>
        <family val="2"/>
        <scheme val="minor"/>
      </rPr>
      <t>Existing wash basin Repairing:</t>
    </r>
    <r>
      <rPr>
        <sz val="28"/>
        <rFont val="Calibri"/>
        <family val="2"/>
        <scheme val="minor"/>
      </rPr>
      <t xml:space="preserve">
Supply and installation of shutoff valves, plus flexible pipes and all required fittings and accessories. </t>
    </r>
  </si>
  <si>
    <r>
      <rPr>
        <b/>
        <sz val="28"/>
        <rFont val="Calibri"/>
        <family val="2"/>
        <scheme val="minor"/>
      </rPr>
      <t xml:space="preserve">Flush Tank Installation: </t>
    </r>
    <r>
      <rPr>
        <sz val="28"/>
        <rFont val="Calibri"/>
        <family val="2"/>
        <scheme val="minor"/>
      </rPr>
      <t xml:space="preserve">
Providing and installation of flush tank with all fittings and accessories, complete work.</t>
    </r>
  </si>
  <si>
    <r>
      <rPr>
        <b/>
        <sz val="28"/>
        <rFont val="Calibri"/>
        <family val="2"/>
        <scheme val="minor"/>
      </rPr>
      <t>Muslim Shower Installation:</t>
    </r>
    <r>
      <rPr>
        <sz val="28"/>
        <rFont val="Calibri"/>
        <family val="2"/>
        <scheme val="minor"/>
      </rPr>
      <t xml:space="preserve">
Providing and installation of muslim shower with all fittings and accessories, complete work.</t>
    </r>
  </si>
  <si>
    <r>
      <rPr>
        <b/>
        <sz val="28"/>
        <rFont val="Calibri"/>
        <family val="2"/>
        <scheme val="minor"/>
      </rPr>
      <t>Western Toilet:</t>
    </r>
    <r>
      <rPr>
        <sz val="28"/>
        <rFont val="Calibri"/>
        <family val="2"/>
        <scheme val="minor"/>
      </rPr>
      <t xml:space="preserve">
Providing and installation of European toilet plus all fittings and accessories, complete work.</t>
    </r>
  </si>
  <si>
    <r>
      <rPr>
        <b/>
        <sz val="28"/>
        <rFont val="Calibri"/>
        <family val="2"/>
        <scheme val="minor"/>
      </rPr>
      <t>Electricle Works:</t>
    </r>
    <r>
      <rPr>
        <sz val="28"/>
        <rFont val="Calibri"/>
        <family val="2"/>
        <scheme val="minor"/>
      </rPr>
      <t xml:space="preserve">
Supply and installation of electrical lighting bulbs with connection to the electrical wiring plus all required acitivities.</t>
    </r>
  </si>
  <si>
    <r>
      <rPr>
        <b/>
        <sz val="28"/>
        <rFont val="Calibri"/>
        <family val="2"/>
        <scheme val="minor"/>
      </rPr>
      <t>Supply and installation of New wash basin for Dressing Room:</t>
    </r>
    <r>
      <rPr>
        <sz val="28"/>
        <rFont val="Calibri"/>
        <family val="2"/>
        <scheme val="minor"/>
      </rPr>
      <t xml:space="preserve">
Supply and installation of wash basin plus flexible drainage pipe and all required fittings and accessories.</t>
    </r>
  </si>
  <si>
    <r>
      <rPr>
        <b/>
        <sz val="28"/>
        <rFont val="Calibri"/>
        <family val="2"/>
        <scheme val="minor"/>
      </rPr>
      <t>Supply and installation of Mirror for Dressing Room's Wash Basin:</t>
    </r>
    <r>
      <rPr>
        <sz val="28"/>
        <rFont val="Calibri"/>
        <family val="2"/>
        <scheme val="minor"/>
      </rPr>
      <t xml:space="preserve">
Supply and installation of mirror 40 x 60 cm.
</t>
    </r>
  </si>
  <si>
    <r>
      <rPr>
        <b/>
        <sz val="28"/>
        <rFont val="Calibri"/>
        <family val="2"/>
        <scheme val="minor"/>
      </rPr>
      <t>Supply and installation of soap keeper for New wash basin for Dressing Room:</t>
    </r>
    <r>
      <rPr>
        <sz val="28"/>
        <rFont val="Calibri"/>
        <family val="2"/>
        <scheme val="minor"/>
      </rPr>
      <t xml:space="preserve">
Supply and installation of soap keeper.
</t>
    </r>
  </si>
  <si>
    <r>
      <rPr>
        <b/>
        <sz val="28"/>
        <rFont val="Calibri"/>
        <family val="2"/>
        <scheme val="minor"/>
      </rPr>
      <t>Paper Holder:</t>
    </r>
    <r>
      <rPr>
        <sz val="28"/>
        <rFont val="Calibri"/>
        <family val="2"/>
        <scheme val="minor"/>
      </rPr>
      <t xml:space="preserve">
Providing and installation of paper holder.</t>
    </r>
  </si>
  <si>
    <r>
      <rPr>
        <b/>
        <sz val="28"/>
        <rFont val="Calibri"/>
        <family val="2"/>
        <scheme val="minor"/>
      </rPr>
      <t>Supply and installation of shoutoff valves and flexible pipe for Dressing Room Wash Basin:</t>
    </r>
    <r>
      <rPr>
        <sz val="28"/>
        <rFont val="Calibri"/>
        <family val="2"/>
        <scheme val="minor"/>
      </rPr>
      <t xml:space="preserve">
Supply and installation of shoutoff valves and flexible pipse with all required fittings and accessories.</t>
    </r>
  </si>
  <si>
    <r>
      <rPr>
        <b/>
        <sz val="28"/>
        <rFont val="Calibri"/>
        <family val="2"/>
        <scheme val="minor"/>
      </rPr>
      <t>Supply and installation of New wash basin:</t>
    </r>
    <r>
      <rPr>
        <sz val="28"/>
        <rFont val="Calibri"/>
        <family val="2"/>
        <scheme val="minor"/>
      </rPr>
      <t xml:space="preserve">
Supply and installation of wash basin plus flexible drainage pipe and all required fittings and accessories.
</t>
    </r>
  </si>
  <si>
    <r>
      <rPr>
        <b/>
        <sz val="28"/>
        <rFont val="Calibri"/>
        <family val="2"/>
        <scheme val="minor"/>
      </rPr>
      <t>Supply and installation of Mirror for Dressing Room Wash Basin:</t>
    </r>
    <r>
      <rPr>
        <sz val="28"/>
        <rFont val="Calibri"/>
        <family val="2"/>
        <scheme val="minor"/>
      </rPr>
      <t xml:space="preserve">
Supply and installation of mirror 40 x 60 cm.
</t>
    </r>
  </si>
  <si>
    <r>
      <rPr>
        <b/>
        <sz val="28"/>
        <rFont val="Calibri"/>
        <family val="2"/>
        <scheme val="minor"/>
      </rPr>
      <t>Supply and installation of soap keeper for New wash basin:</t>
    </r>
    <r>
      <rPr>
        <sz val="28"/>
        <rFont val="Calibri"/>
        <family val="2"/>
        <scheme val="minor"/>
      </rPr>
      <t xml:space="preserve">
Supply and installation of soap keeper.
</t>
    </r>
  </si>
  <si>
    <r>
      <rPr>
        <b/>
        <sz val="28"/>
        <rFont val="Calibri"/>
        <family val="2"/>
        <scheme val="minor"/>
      </rPr>
      <t>Supply and installation of shoutoff valves and flexible pipe for Wash Basin:</t>
    </r>
    <r>
      <rPr>
        <sz val="28"/>
        <rFont val="Calibri"/>
        <family val="2"/>
        <scheme val="minor"/>
      </rPr>
      <t xml:space="preserve">
Supply and installation of shoutoff valves and flexible pipse with all required fittings and accessories.</t>
    </r>
  </si>
  <si>
    <r>
      <rPr>
        <b/>
        <sz val="28"/>
        <rFont val="Calibri"/>
        <family val="2"/>
        <scheme val="minor"/>
      </rPr>
      <t>Exuast Fan:</t>
    </r>
    <r>
      <rPr>
        <sz val="28"/>
        <rFont val="Calibri"/>
        <family val="2"/>
        <scheme val="minor"/>
      </rPr>
      <t xml:space="preserve">
Supply and installation of exuast fan on operation room window including electrical works plus all required activities according to engineering considerations. </t>
    </r>
  </si>
  <si>
    <r>
      <rPr>
        <b/>
        <sz val="28"/>
        <rFont val="Calibri"/>
        <family val="2"/>
        <scheme val="minor"/>
      </rPr>
      <t>Existing wash basin Repairing:</t>
    </r>
    <r>
      <rPr>
        <sz val="28"/>
        <rFont val="Calibri"/>
        <family val="2"/>
        <scheme val="minor"/>
      </rPr>
      <t xml:space="preserve">
Supply and installation of wash basin approved mixer(tap) plus all required fittings and accessories. </t>
    </r>
  </si>
  <si>
    <r>
      <rPr>
        <b/>
        <sz val="28"/>
        <rFont val="Calibri"/>
        <family val="2"/>
        <scheme val="minor"/>
      </rPr>
      <t>Existing wash basin Rehabilitation:</t>
    </r>
    <r>
      <rPr>
        <sz val="28"/>
        <rFont val="Calibri"/>
        <family val="2"/>
        <scheme val="minor"/>
      </rPr>
      <t xml:space="preserve">
Supply and installation of shutoff valves, plus flexible pipes and all required fittings and accessories. </t>
    </r>
  </si>
  <si>
    <r>
      <rPr>
        <b/>
        <sz val="28"/>
        <rFont val="Calibri"/>
        <family val="2"/>
        <scheme val="minor"/>
      </rPr>
      <t xml:space="preserve">Toilet's Flush Tank Installation: </t>
    </r>
    <r>
      <rPr>
        <sz val="28"/>
        <rFont val="Calibri"/>
        <family val="2"/>
        <scheme val="minor"/>
      </rPr>
      <t xml:space="preserve">
Providing and installation of flush tank with all fittings and accessories, complete work.</t>
    </r>
  </si>
  <si>
    <r>
      <rPr>
        <b/>
        <sz val="28"/>
        <rFont val="Calibri"/>
        <family val="2"/>
        <scheme val="minor"/>
      </rPr>
      <t>Supply and installation of Soap Keeper for New wash basin:</t>
    </r>
    <r>
      <rPr>
        <sz val="28"/>
        <rFont val="Calibri"/>
        <family val="2"/>
        <scheme val="minor"/>
      </rPr>
      <t xml:space="preserve">
Supply and installation of soap keeper.</t>
    </r>
  </si>
  <si>
    <r>
      <rPr>
        <b/>
        <sz val="28"/>
        <rFont val="Calibri"/>
        <family val="2"/>
        <scheme val="minor"/>
      </rPr>
      <t>Supply and installation of Mirror:</t>
    </r>
    <r>
      <rPr>
        <sz val="28"/>
        <rFont val="Calibri"/>
        <family val="2"/>
        <scheme val="minor"/>
      </rPr>
      <t xml:space="preserve">
Supply and installation of Mirror size 40x 60 cm.</t>
    </r>
  </si>
  <si>
    <r>
      <rPr>
        <b/>
        <sz val="28"/>
        <rFont val="Calibri"/>
        <family val="2"/>
        <scheme val="minor"/>
      </rPr>
      <t>Supply and installation of Shoutoff Valves and Flexible Pipes for New wash basin:</t>
    </r>
    <r>
      <rPr>
        <sz val="28"/>
        <rFont val="Calibri"/>
        <family val="2"/>
        <scheme val="minor"/>
      </rPr>
      <t xml:space="preserve">
Supply and installation of shoutoff valves, flexible pipse plus all required fittings and activities.</t>
    </r>
  </si>
  <si>
    <r>
      <rPr>
        <b/>
        <sz val="28"/>
        <rFont val="Calibri"/>
        <family val="2"/>
        <scheme val="minor"/>
      </rPr>
      <t>Muslim Shower:</t>
    </r>
    <r>
      <rPr>
        <sz val="28"/>
        <rFont val="Calibri"/>
        <family val="2"/>
        <scheme val="minor"/>
      </rPr>
      <t xml:space="preserve">
Providing and installation of Muslim shower with all fittings and accessories, complete work.</t>
    </r>
  </si>
  <si>
    <r>
      <rPr>
        <b/>
        <sz val="28"/>
        <rFont val="Calibri"/>
        <family val="2"/>
        <scheme val="minor"/>
      </rPr>
      <t>Flush Tank:</t>
    </r>
    <r>
      <rPr>
        <sz val="28"/>
        <rFont val="Calibri"/>
        <family val="2"/>
        <scheme val="minor"/>
      </rPr>
      <t xml:space="preserve">
Providing and installation of Flush tank including all fittings and accessories, complete work.</t>
    </r>
  </si>
  <si>
    <r>
      <rPr>
        <b/>
        <sz val="28"/>
        <rFont val="Calibri"/>
        <family val="2"/>
        <scheme val="minor"/>
      </rPr>
      <t>Shower:</t>
    </r>
    <r>
      <rPr>
        <sz val="28"/>
        <rFont val="Calibri"/>
        <family val="2"/>
        <scheme val="minor"/>
      </rPr>
      <t xml:space="preserve">
Supply and installation of shower with all required fittings, complete package.</t>
    </r>
  </si>
  <si>
    <r>
      <rPr>
        <b/>
        <sz val="28"/>
        <rFont val="Calibri"/>
        <family val="2"/>
        <scheme val="minor"/>
      </rPr>
      <t>Floor Drain:</t>
    </r>
    <r>
      <rPr>
        <sz val="28"/>
        <rFont val="Calibri"/>
        <family val="2"/>
        <scheme val="minor"/>
      </rPr>
      <t xml:space="preserve">
Supply and installation of floor drain plus resolving blockage of the sewer system, complete work.</t>
    </r>
  </si>
  <si>
    <r>
      <rPr>
        <b/>
        <sz val="28"/>
        <rFont val="Calibri"/>
        <family val="2"/>
        <scheme val="minor"/>
      </rPr>
      <t>Supply and installation of Soap Keeper:</t>
    </r>
    <r>
      <rPr>
        <sz val="28"/>
        <rFont val="Calibri"/>
        <family val="2"/>
        <scheme val="minor"/>
      </rPr>
      <t xml:space="preserve">
Supply and installation of soap keeper.</t>
    </r>
  </si>
  <si>
    <r>
      <rPr>
        <b/>
        <sz val="28"/>
        <rFont val="Calibri"/>
        <family val="2"/>
        <scheme val="minor"/>
      </rPr>
      <t>Supply and installation of Shoutoff Valves and Flexible Pipe:</t>
    </r>
    <r>
      <rPr>
        <sz val="28"/>
        <rFont val="Calibri"/>
        <family val="2"/>
        <scheme val="minor"/>
      </rPr>
      <t xml:space="preserve">
Supply and installation of shoutoff valves, flexible pipes plus all required fittings and activities.</t>
    </r>
  </si>
  <si>
    <r>
      <rPr>
        <b/>
        <sz val="28"/>
        <rFont val="Calibri"/>
        <family val="2"/>
        <scheme val="minor"/>
      </rPr>
      <t>Supply and installation of 50 Litres Boiler:</t>
    </r>
    <r>
      <rPr>
        <sz val="28"/>
        <rFont val="Calibri"/>
        <family val="2"/>
        <scheme val="minor"/>
      </rPr>
      <t xml:space="preserve">
Supply and installation of 50 Litres boiler plus all required fittings and activities, complete work.</t>
    </r>
  </si>
  <si>
    <r>
      <rPr>
        <b/>
        <sz val="28"/>
        <rFont val="Calibri"/>
        <family val="2"/>
        <scheme val="minor"/>
      </rPr>
      <t>Flush Tank:</t>
    </r>
    <r>
      <rPr>
        <sz val="28"/>
        <rFont val="Calibri"/>
        <family val="2"/>
        <scheme val="minor"/>
      </rPr>
      <t xml:space="preserve">
Providing and installation of toilet's flush tank with all fittings and accessories, complete work.</t>
    </r>
  </si>
  <si>
    <r>
      <rPr>
        <b/>
        <sz val="28"/>
        <rFont val="Calibri"/>
        <family val="2"/>
        <scheme val="minor"/>
      </rPr>
      <t>Muslim Shower:</t>
    </r>
    <r>
      <rPr>
        <sz val="28"/>
        <rFont val="Calibri"/>
        <family val="2"/>
        <scheme val="minor"/>
      </rPr>
      <t xml:space="preserve">
Providing and installation of muslim shower with all fittings and accessories, complete work.</t>
    </r>
  </si>
  <si>
    <r>
      <rPr>
        <b/>
        <sz val="28"/>
        <rFont val="Calibri"/>
        <family val="2"/>
        <scheme val="minor"/>
      </rPr>
      <t>Water Tap:</t>
    </r>
    <r>
      <rPr>
        <sz val="28"/>
        <rFont val="Calibri"/>
        <family val="2"/>
        <scheme val="minor"/>
      </rPr>
      <t xml:space="preserve">
Providing and installation of water taps with all fittings and accessories, complete work.</t>
    </r>
  </si>
  <si>
    <r>
      <rPr>
        <b/>
        <sz val="28"/>
        <rFont val="Calibri"/>
        <family val="2"/>
        <scheme val="minor"/>
      </rPr>
      <t>Shower:</t>
    </r>
    <r>
      <rPr>
        <sz val="28"/>
        <rFont val="Calibri"/>
        <family val="2"/>
        <scheme val="minor"/>
      </rPr>
      <t xml:space="preserve">
Providing and installation of shower with all fittings and accessories, complete package.</t>
    </r>
  </si>
  <si>
    <r>
      <rPr>
        <b/>
        <sz val="28"/>
        <rFont val="Calibri"/>
        <family val="2"/>
        <scheme val="minor"/>
      </rPr>
      <t>Roof Tank:</t>
    </r>
    <r>
      <rPr>
        <sz val="28"/>
        <rFont val="Calibri"/>
        <family val="2"/>
        <scheme val="minor"/>
      </rPr>
      <t xml:space="preserve">
Supply and installation of plastic 3-layer roof tank, capacity=2000 litres, plus covering with glass wool and all required fittings and accessories, complete work. </t>
    </r>
  </si>
  <si>
    <r>
      <rPr>
        <b/>
        <sz val="28"/>
        <rFont val="Calibri"/>
        <family val="2"/>
        <scheme val="minor"/>
      </rPr>
      <t>Supply and installation of Soutoff Valves and Flexible Pipes:</t>
    </r>
    <r>
      <rPr>
        <sz val="28"/>
        <rFont val="Calibri"/>
        <family val="2"/>
        <scheme val="minor"/>
      </rPr>
      <t xml:space="preserve">
Supply and installation of shoutoff valves, flexible pipse plus all required fittings and activities.</t>
    </r>
  </si>
  <si>
    <r>
      <rPr>
        <b/>
        <sz val="28"/>
        <rFont val="Calibri"/>
        <family val="2"/>
        <scheme val="minor"/>
      </rPr>
      <t>Supply and installation of 80 Litres Boiler:</t>
    </r>
    <r>
      <rPr>
        <sz val="28"/>
        <rFont val="Calibri"/>
        <family val="2"/>
        <scheme val="minor"/>
      </rPr>
      <t xml:space="preserve">
Supply and installation of 80 Litres boiler plus all required fittings and activities, complete work.</t>
    </r>
  </si>
  <si>
    <r>
      <rPr>
        <b/>
        <sz val="28"/>
        <rFont val="Calibri"/>
        <family val="2"/>
        <scheme val="minor"/>
      </rPr>
      <t>Toilet Flush Tank:</t>
    </r>
    <r>
      <rPr>
        <sz val="28"/>
        <rFont val="Calibri"/>
        <family val="2"/>
        <scheme val="minor"/>
      </rPr>
      <t xml:space="preserve">
Providing and installation of western toilet's Flush tank including all fittings and accessories, complete work.</t>
    </r>
  </si>
  <si>
    <r>
      <rPr>
        <b/>
        <sz val="28"/>
        <rFont val="Calibri"/>
        <family val="2"/>
        <scheme val="minor"/>
      </rPr>
      <t>Supply and installation of Shoutoff valve and Flexible Pipe:</t>
    </r>
    <r>
      <rPr>
        <sz val="28"/>
        <rFont val="Calibri"/>
        <family val="2"/>
        <scheme val="minor"/>
      </rPr>
      <t xml:space="preserve">
Supply and installation of shoutoff valves, flexible pipse plus all required fittings and activities.</t>
    </r>
  </si>
  <si>
    <t xml:space="preserve">Health Center Name: Faizabad DH                                District: Shirin Tagab                                              Province: Faryab                 </t>
  </si>
  <si>
    <r>
      <rPr>
        <b/>
        <sz val="28"/>
        <rFont val="Calibri"/>
        <family val="2"/>
        <scheme val="minor"/>
      </rPr>
      <t>Supply and installation of Mixer for New wash basin for Dressing Room:</t>
    </r>
    <r>
      <rPr>
        <sz val="28"/>
        <rFont val="Calibri"/>
        <family val="2"/>
        <scheme val="minor"/>
      </rPr>
      <t xml:space="preserve">
Supply and installation of approved stainless steel mixer(taps).</t>
    </r>
  </si>
  <si>
    <r>
      <rPr>
        <b/>
        <sz val="28"/>
        <rFont val="Calibri"/>
        <family val="2"/>
        <scheme val="minor"/>
      </rPr>
      <t>Supply and installation of Mixer for New wash basin:</t>
    </r>
    <r>
      <rPr>
        <sz val="28"/>
        <rFont val="Calibri"/>
        <family val="2"/>
        <scheme val="minor"/>
      </rPr>
      <t xml:space="preserve">
Supply and installation of approved stainless steel mixer(taps).</t>
    </r>
  </si>
  <si>
    <r>
      <rPr>
        <b/>
        <sz val="28"/>
        <rFont val="Calibri"/>
        <family val="2"/>
        <scheme val="minor"/>
      </rPr>
      <t>Supply and installation of Mixer for New wash basin:</t>
    </r>
    <r>
      <rPr>
        <sz val="28"/>
        <rFont val="Calibri"/>
        <family val="2"/>
        <scheme val="minor"/>
      </rPr>
      <t xml:space="preserve">
Supply and installation of approved stainless steel mixer(taps) with all required fittings.
</t>
    </r>
  </si>
  <si>
    <r>
      <rPr>
        <b/>
        <sz val="28"/>
        <rFont val="Calibri"/>
        <family val="2"/>
        <scheme val="minor"/>
      </rPr>
      <t>Supply and installation of Mixer for Wash Basin:</t>
    </r>
    <r>
      <rPr>
        <sz val="28"/>
        <rFont val="Calibri"/>
        <family val="2"/>
        <scheme val="minor"/>
      </rPr>
      <t xml:space="preserve">
Supply and installation of approved stainless steel mixer(taps) with all required fittings.
</t>
    </r>
  </si>
  <si>
    <r>
      <rPr>
        <b/>
        <sz val="28"/>
        <rFont val="Calibri"/>
        <family val="2"/>
        <scheme val="minor"/>
      </rPr>
      <t>Supply and installation of Mixer:</t>
    </r>
    <r>
      <rPr>
        <sz val="28"/>
        <rFont val="Calibri"/>
        <family val="2"/>
        <scheme val="minor"/>
      </rPr>
      <t xml:space="preserve">
Supply and installation of approved stainless steel mixer(taps) with all required fittings.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</si>
</sst>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_-* #,##0.00_-;\-* #,##0.00_-;_-* &quot;-&quot;??_-;_-@_-"/>
    <numFmt numFmtId="167" formatCode="_-* #,##0_-;\-* #,##0_-;_-* &quot;-&quot;??_-;_-@_-"/>
    <numFmt numFmtId="168" formatCode="0.0"/>
    <numFmt numFmtId="169" formatCode="_(* #,##0.0_);_(* \(#,##0.0\);_(* &quot;-&quot;??_);_(@_)"/>
    <numFmt numFmtId="170" formatCode="0.00;[Red]0.00"/>
    <numFmt numFmtId="171" formatCode="#,##0.00;[Red]#,##0.00"/>
    <numFmt numFmtId="172" formatCode="[$-409]mmmm\ d\,\ yyyy;@"/>
  </numFmts>
  <fonts count="3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name val="Arial"/>
      <family val="2"/>
    </font>
    <font>
      <b/>
      <sz val="10"/>
      <name val="Calibri"/>
      <family val="2"/>
      <scheme val="minor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14"/>
      <color theme="1"/>
      <name val="Times New Roman"/>
      <family val="1"/>
    </font>
    <font>
      <sz val="12"/>
      <name val="Arial"/>
      <family val="2"/>
    </font>
    <font>
      <b/>
      <sz val="36"/>
      <color theme="1"/>
      <name val="Calibri"/>
      <family val="2"/>
      <scheme val="minor"/>
    </font>
    <font>
      <sz val="36"/>
      <name val="Calibri"/>
      <family val="2"/>
      <scheme val="minor"/>
    </font>
    <font>
      <sz val="36"/>
      <color theme="1"/>
      <name val="Calibri"/>
      <family val="2"/>
      <scheme val="minor"/>
    </font>
    <font>
      <b/>
      <i/>
      <sz val="36"/>
      <name val="Times New Roman"/>
      <family val="1"/>
    </font>
    <font>
      <b/>
      <sz val="28"/>
      <color theme="1"/>
      <name val="Calibri"/>
      <family val="2"/>
      <scheme val="minor"/>
    </font>
    <font>
      <sz val="28"/>
      <name val="Calibri"/>
      <family val="2"/>
      <scheme val="minor"/>
    </font>
    <font>
      <sz val="28"/>
      <color theme="1"/>
      <name val="Calibri"/>
      <family val="2"/>
      <scheme val="minor"/>
    </font>
    <font>
      <sz val="28"/>
      <name val="Times New Roman"/>
      <family val="1"/>
    </font>
    <font>
      <b/>
      <sz val="28"/>
      <name val="Calibri"/>
      <family val="2"/>
      <scheme val="minor"/>
    </font>
    <font>
      <b/>
      <sz val="28"/>
      <name val="Times New Roman"/>
      <family val="1"/>
    </font>
    <font>
      <b/>
      <i/>
      <sz val="28"/>
      <name val="Times New Roman"/>
      <family val="1"/>
    </font>
    <font>
      <b/>
      <sz val="36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1" fillId="0" borderId="0"/>
    <xf numFmtId="0" fontId="1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5" fillId="0" borderId="0"/>
    <xf numFmtId="0" fontId="1" fillId="0" borderId="0"/>
    <xf numFmtId="0" fontId="1" fillId="0" borderId="0"/>
    <xf numFmtId="166" fontId="4" fillId="0" borderId="0" applyFont="0" applyFill="0" applyBorder="0" applyAlignment="0" applyProtection="0"/>
    <xf numFmtId="0" fontId="1" fillId="0" borderId="0"/>
  </cellStyleXfs>
  <cellXfs count="118">
    <xf numFmtId="0" fontId="0" fillId="0" borderId="0" xfId="0"/>
    <xf numFmtId="0" fontId="8" fillId="0" borderId="0" xfId="0" applyFont="1"/>
    <xf numFmtId="0" fontId="7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9" fillId="0" borderId="0" xfId="0" applyFont="1" applyAlignment="1">
      <alignment vertical="center"/>
    </xf>
    <xf numFmtId="170" fontId="9" fillId="0" borderId="0" xfId="0" applyNumberFormat="1" applyFont="1" applyAlignment="1">
      <alignment vertical="center"/>
    </xf>
    <xf numFmtId="171" fontId="7" fillId="0" borderId="0" xfId="0" applyNumberFormat="1" applyFont="1"/>
    <xf numFmtId="0" fontId="7" fillId="0" borderId="0" xfId="0" applyFont="1"/>
    <xf numFmtId="171" fontId="6" fillId="0" borderId="0" xfId="0" applyNumberFormat="1" applyFont="1"/>
    <xf numFmtId="170" fontId="9" fillId="0" borderId="0" xfId="0" applyNumberFormat="1" applyFont="1" applyAlignment="1">
      <alignment vertical="center" wrapText="1"/>
    </xf>
    <xf numFmtId="0" fontId="10" fillId="0" borderId="0" xfId="0" applyFont="1"/>
    <xf numFmtId="0" fontId="2" fillId="0" borderId="0" xfId="0" applyFont="1"/>
    <xf numFmtId="0" fontId="11" fillId="6" borderId="18" xfId="0" applyFont="1" applyFill="1" applyBorder="1" applyAlignment="1">
      <alignment horizontal="center" vertical="center"/>
    </xf>
    <xf numFmtId="0" fontId="11" fillId="6" borderId="18" xfId="0" applyFont="1" applyFill="1" applyBorder="1" applyAlignment="1">
      <alignment horizontal="center" vertical="center" wrapText="1"/>
    </xf>
    <xf numFmtId="0" fontId="12" fillId="6" borderId="18" xfId="0" applyFont="1" applyFill="1" applyBorder="1" applyAlignment="1">
      <alignment horizontal="center" vertical="center" wrapText="1"/>
    </xf>
    <xf numFmtId="0" fontId="13" fillId="8" borderId="19" xfId="0" applyFont="1" applyFill="1" applyBorder="1"/>
    <xf numFmtId="0" fontId="14" fillId="8" borderId="11" xfId="0" applyFont="1" applyFill="1" applyBorder="1"/>
    <xf numFmtId="0" fontId="1" fillId="8" borderId="11" xfId="0" applyFont="1" applyFill="1" applyBorder="1" applyAlignment="1">
      <alignment horizontal="center"/>
    </xf>
    <xf numFmtId="0" fontId="1" fillId="8" borderId="11" xfId="0" applyFont="1" applyFill="1" applyBorder="1" applyAlignment="1">
      <alignment horizontal="center" vertical="center"/>
    </xf>
    <xf numFmtId="2" fontId="1" fillId="8" borderId="11" xfId="0" applyNumberFormat="1" applyFont="1" applyFill="1" applyBorder="1" applyAlignment="1">
      <alignment horizontal="center"/>
    </xf>
    <xf numFmtId="2" fontId="15" fillId="8" borderId="11" xfId="0" applyNumberFormat="1" applyFont="1" applyFill="1" applyBorder="1" applyAlignment="1">
      <alignment horizontal="center"/>
    </xf>
    <xf numFmtId="0" fontId="1" fillId="8" borderId="12" xfId="0" applyFont="1" applyFill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2" fontId="15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2" fontId="1" fillId="0" borderId="20" xfId="0" applyNumberFormat="1" applyFont="1" applyBorder="1"/>
    <xf numFmtId="0" fontId="1" fillId="0" borderId="21" xfId="0" applyFont="1" applyBorder="1"/>
    <xf numFmtId="0" fontId="1" fillId="9" borderId="21" xfId="0" applyFont="1" applyFill="1" applyBorder="1" applyAlignment="1">
      <alignment horizontal="center"/>
    </xf>
    <xf numFmtId="0" fontId="1" fillId="9" borderId="21" xfId="0" applyFont="1" applyFill="1" applyBorder="1" applyAlignment="1">
      <alignment horizontal="center" vertical="center"/>
    </xf>
    <xf numFmtId="2" fontId="1" fillId="0" borderId="21" xfId="0" applyNumberFormat="1" applyFont="1" applyBorder="1" applyAlignment="1">
      <alignment horizontal="center"/>
    </xf>
    <xf numFmtId="2" fontId="15" fillId="0" borderId="21" xfId="0" applyNumberFormat="1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9" borderId="1" xfId="0" applyFont="1" applyFill="1" applyBorder="1" applyAlignment="1">
      <alignment horizontal="center"/>
    </xf>
    <xf numFmtId="0" fontId="1" fillId="9" borderId="1" xfId="0" applyFont="1" applyFill="1" applyBorder="1" applyAlignment="1">
      <alignment horizontal="center" vertic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 applyAlignment="1">
      <alignment horizontal="center" vertical="center"/>
    </xf>
    <xf numFmtId="0" fontId="1" fillId="0" borderId="13" xfId="0" applyFont="1" applyBorder="1"/>
    <xf numFmtId="0" fontId="13" fillId="8" borderId="1" xfId="0" applyFont="1" applyFill="1" applyBorder="1"/>
    <xf numFmtId="0" fontId="14" fillId="8" borderId="10" xfId="0" applyFont="1" applyFill="1" applyBorder="1"/>
    <xf numFmtId="2" fontId="15" fillId="8" borderId="1" xfId="0" applyNumberFormat="1" applyFont="1" applyFill="1" applyBorder="1" applyAlignment="1">
      <alignment horizontal="center"/>
    </xf>
    <xf numFmtId="0" fontId="1" fillId="0" borderId="24" xfId="0" applyFont="1" applyBorder="1" applyAlignment="1">
      <alignment vertical="center"/>
    </xf>
    <xf numFmtId="0" fontId="13" fillId="8" borderId="25" xfId="0" applyFont="1" applyFill="1" applyBorder="1"/>
    <xf numFmtId="0" fontId="1" fillId="0" borderId="20" xfId="0" applyFont="1" applyBorder="1"/>
    <xf numFmtId="0" fontId="14" fillId="8" borderId="26" xfId="0" applyFont="1" applyFill="1" applyBorder="1"/>
    <xf numFmtId="0" fontId="14" fillId="0" borderId="0" xfId="0" applyFont="1"/>
    <xf numFmtId="0" fontId="17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13" fillId="0" borderId="0" xfId="0" applyFont="1"/>
    <xf numFmtId="2" fontId="1" fillId="0" borderId="23" xfId="0" applyNumberFormat="1" applyFont="1" applyBorder="1" applyAlignment="1">
      <alignment horizontal="right" vertical="center"/>
    </xf>
    <xf numFmtId="0" fontId="1" fillId="3" borderId="1" xfId="0" applyFont="1" applyFill="1" applyBorder="1" applyAlignment="1">
      <alignment horizontal="center"/>
    </xf>
    <xf numFmtId="0" fontId="1" fillId="0" borderId="7" xfId="0" applyFont="1" applyBorder="1"/>
    <xf numFmtId="0" fontId="1" fillId="0" borderId="27" xfId="0" applyFont="1" applyBorder="1" applyAlignment="1">
      <alignment horizontal="center"/>
    </xf>
    <xf numFmtId="0" fontId="1" fillId="0" borderId="27" xfId="0" applyFont="1" applyBorder="1" applyAlignment="1">
      <alignment horizontal="center" vertical="center"/>
    </xf>
    <xf numFmtId="2" fontId="1" fillId="0" borderId="28" xfId="0" applyNumberFormat="1" applyFont="1" applyBorder="1" applyAlignment="1">
      <alignment horizontal="center"/>
    </xf>
    <xf numFmtId="2" fontId="1" fillId="0" borderId="14" xfId="0" applyNumberFormat="1" applyFont="1" applyBorder="1"/>
    <xf numFmtId="0" fontId="13" fillId="8" borderId="14" xfId="0" applyFont="1" applyFill="1" applyBorder="1"/>
    <xf numFmtId="0" fontId="22" fillId="2" borderId="14" xfId="0" applyFont="1" applyFill="1" applyBorder="1" applyAlignment="1">
      <alignment vertical="center" wrapText="1"/>
    </xf>
    <xf numFmtId="0" fontId="24" fillId="0" borderId="1" xfId="10" applyFont="1" applyBorder="1" applyAlignment="1">
      <alignment horizontal="left" vertical="center" wrapText="1"/>
    </xf>
    <xf numFmtId="0" fontId="23" fillId="0" borderId="1" xfId="8" applyFont="1" applyBorder="1" applyAlignment="1">
      <alignment horizontal="center" vertical="center"/>
    </xf>
    <xf numFmtId="2" fontId="25" fillId="0" borderId="1" xfId="0" applyNumberFormat="1" applyFont="1" applyBorder="1" applyAlignment="1">
      <alignment horizontal="center" vertical="center"/>
    </xf>
    <xf numFmtId="167" fontId="24" fillId="0" borderId="1" xfId="9" applyNumberFormat="1" applyFont="1" applyBorder="1" applyAlignment="1">
      <alignment horizontal="right" vertical="center"/>
    </xf>
    <xf numFmtId="43" fontId="24" fillId="0" borderId="1" xfId="9" applyNumberFormat="1" applyFont="1" applyBorder="1" applyAlignment="1">
      <alignment horizontal="right" vertical="center"/>
    </xf>
    <xf numFmtId="0" fontId="23" fillId="0" borderId="1" xfId="7" applyFont="1" applyBorder="1" applyAlignment="1">
      <alignment horizontal="left" vertical="center" wrapText="1"/>
    </xf>
    <xf numFmtId="168" fontId="25" fillId="0" borderId="1" xfId="0" applyNumberFormat="1" applyFont="1" applyBorder="1" applyAlignment="1">
      <alignment horizontal="center" vertical="center"/>
    </xf>
    <xf numFmtId="167" fontId="24" fillId="0" borderId="1" xfId="9" applyNumberFormat="1" applyFont="1" applyBorder="1" applyAlignment="1">
      <alignment horizontal="center" vertical="center" wrapText="1"/>
    </xf>
    <xf numFmtId="165" fontId="25" fillId="0" borderId="1" xfId="4" applyNumberFormat="1" applyFont="1" applyBorder="1" applyAlignment="1" applyProtection="1">
      <alignment horizontal="center" vertical="center"/>
      <protection locked="0"/>
    </xf>
    <xf numFmtId="0" fontId="23" fillId="0" borderId="1" xfId="10" applyFont="1" applyBorder="1" applyAlignment="1">
      <alignment horizontal="left" vertical="center" wrapText="1"/>
    </xf>
    <xf numFmtId="169" fontId="24" fillId="0" borderId="1" xfId="9" applyNumberFormat="1" applyFont="1" applyBorder="1" applyAlignment="1">
      <alignment horizontal="right" vertical="center"/>
    </xf>
    <xf numFmtId="0" fontId="23" fillId="0" borderId="1" xfId="2" applyFont="1" applyBorder="1" applyAlignment="1">
      <alignment horizontal="left" vertical="center" wrapText="1"/>
    </xf>
    <xf numFmtId="44" fontId="27" fillId="4" borderId="1" xfId="0" applyNumberFormat="1" applyFont="1" applyFill="1" applyBorder="1"/>
    <xf numFmtId="169" fontId="24" fillId="0" borderId="1" xfId="9" applyNumberFormat="1" applyFont="1" applyFill="1" applyBorder="1" applyAlignment="1">
      <alignment horizontal="right" vertical="center"/>
    </xf>
    <xf numFmtId="169" fontId="24" fillId="0" borderId="1" xfId="9" applyNumberFormat="1" applyFont="1" applyBorder="1" applyAlignment="1">
      <alignment horizontal="center" vertical="center"/>
    </xf>
    <xf numFmtId="165" fontId="28" fillId="7" borderId="11" xfId="4" applyNumberFormat="1" applyFont="1" applyFill="1" applyBorder="1" applyAlignment="1">
      <alignment horizontal="center" vertical="center"/>
    </xf>
    <xf numFmtId="43" fontId="24" fillId="5" borderId="12" xfId="0" applyNumberFormat="1" applyFont="1" applyFill="1" applyBorder="1" applyProtection="1">
      <protection locked="0"/>
    </xf>
    <xf numFmtId="44" fontId="29" fillId="4" borderId="1" xfId="0" applyNumberFormat="1" applyFont="1" applyFill="1" applyBorder="1"/>
    <xf numFmtId="0" fontId="18" fillId="2" borderId="13" xfId="0" applyFont="1" applyFill="1" applyBorder="1" applyAlignment="1">
      <alignment vertical="center" wrapText="1"/>
    </xf>
    <xf numFmtId="0" fontId="18" fillId="2" borderId="13" xfId="0" applyFont="1" applyFill="1" applyBorder="1" applyAlignment="1">
      <alignment horizontal="center" vertical="center" wrapText="1"/>
    </xf>
    <xf numFmtId="0" fontId="18" fillId="2" borderId="15" xfId="0" applyFont="1" applyFill="1" applyBorder="1" applyAlignment="1">
      <alignment horizontal="center" vertical="center" wrapText="1"/>
    </xf>
    <xf numFmtId="0" fontId="20" fillId="0" borderId="0" xfId="0" applyFont="1"/>
    <xf numFmtId="0" fontId="19" fillId="3" borderId="1" xfId="6" applyFont="1" applyFill="1" applyBorder="1" applyAlignment="1">
      <alignment horizontal="center" vertical="center"/>
    </xf>
    <xf numFmtId="0" fontId="23" fillId="0" borderId="1" xfId="6" applyFont="1" applyBorder="1" applyAlignment="1">
      <alignment horizontal="center" vertical="center"/>
    </xf>
    <xf numFmtId="43" fontId="24" fillId="0" borderId="1" xfId="9" applyNumberFormat="1" applyFont="1" applyBorder="1" applyAlignment="1">
      <alignment horizontal="center" vertical="center"/>
    </xf>
    <xf numFmtId="43" fontId="24" fillId="0" borderId="1" xfId="0" applyNumberFormat="1" applyFont="1" applyBorder="1" applyProtection="1">
      <protection locked="0"/>
    </xf>
    <xf numFmtId="0" fontId="22" fillId="0" borderId="1" xfId="5" applyFont="1" applyBorder="1" applyAlignment="1">
      <alignment horizontal="left" vertical="center"/>
    </xf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left"/>
    </xf>
    <xf numFmtId="0" fontId="29" fillId="4" borderId="3" xfId="0" applyFont="1" applyFill="1" applyBorder="1" applyAlignment="1">
      <alignment horizontal="center" vertical="center"/>
    </xf>
    <xf numFmtId="0" fontId="29" fillId="4" borderId="4" xfId="0" applyFont="1" applyFill="1" applyBorder="1" applyAlignment="1">
      <alignment horizontal="center" vertical="center"/>
    </xf>
    <xf numFmtId="0" fontId="29" fillId="4" borderId="5" xfId="0" applyFont="1" applyFill="1" applyBorder="1" applyAlignment="1">
      <alignment horizontal="center" vertical="center"/>
    </xf>
    <xf numFmtId="164" fontId="28" fillId="4" borderId="16" xfId="3" applyNumberFormat="1" applyFont="1" applyFill="1" applyBorder="1" applyAlignment="1">
      <alignment horizontal="center" vertical="center"/>
    </xf>
    <xf numFmtId="164" fontId="28" fillId="4" borderId="17" xfId="3" applyNumberFormat="1" applyFont="1" applyFill="1" applyBorder="1" applyAlignment="1">
      <alignment horizontal="center" vertical="center"/>
    </xf>
    <xf numFmtId="0" fontId="29" fillId="5" borderId="8" xfId="0" applyFont="1" applyFill="1" applyBorder="1" applyAlignment="1">
      <alignment horizontal="center" vertical="center"/>
    </xf>
    <xf numFmtId="0" fontId="29" fillId="5" borderId="9" xfId="0" applyFont="1" applyFill="1" applyBorder="1" applyAlignment="1">
      <alignment horizontal="center" vertical="center"/>
    </xf>
    <xf numFmtId="0" fontId="29" fillId="5" borderId="10" xfId="0" applyFont="1" applyFill="1" applyBorder="1" applyAlignment="1">
      <alignment horizontal="center" vertical="center"/>
    </xf>
    <xf numFmtId="0" fontId="29" fillId="4" borderId="1" xfId="0" applyFont="1" applyFill="1" applyBorder="1" applyAlignment="1">
      <alignment horizontal="center" vertical="center"/>
    </xf>
    <xf numFmtId="164" fontId="21" fillId="4" borderId="1" xfId="3" applyNumberFormat="1" applyFont="1" applyFill="1" applyBorder="1" applyAlignment="1">
      <alignment horizontal="center" vertical="center"/>
    </xf>
    <xf numFmtId="0" fontId="18" fillId="3" borderId="1" xfId="5" applyFont="1" applyFill="1" applyBorder="1" applyAlignment="1">
      <alignment horizontal="left" vertical="center"/>
    </xf>
    <xf numFmtId="0" fontId="18" fillId="6" borderId="1" xfId="0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27" fillId="4" borderId="1" xfId="0" applyFont="1" applyFill="1" applyBorder="1" applyAlignment="1">
      <alignment horizontal="center" vertical="center"/>
    </xf>
    <xf numFmtId="164" fontId="28" fillId="4" borderId="1" xfId="3" applyNumberFormat="1" applyFont="1" applyFill="1" applyBorder="1" applyAlignment="1">
      <alignment horizontal="center" vertical="center"/>
    </xf>
    <xf numFmtId="0" fontId="16" fillId="7" borderId="3" xfId="0" applyFont="1" applyFill="1" applyBorder="1" applyAlignment="1">
      <alignment horizontal="center" vertical="center"/>
    </xf>
    <xf numFmtId="0" fontId="16" fillId="7" borderId="4" xfId="0" applyFont="1" applyFill="1" applyBorder="1" applyAlignment="1">
      <alignment horizontal="center" vertical="center"/>
    </xf>
    <xf numFmtId="0" fontId="16" fillId="7" borderId="6" xfId="0" applyFont="1" applyFill="1" applyBorder="1" applyAlignment="1">
      <alignment horizontal="center" vertical="center"/>
    </xf>
    <xf numFmtId="172" fontId="7" fillId="0" borderId="0" xfId="0" applyNumberFormat="1" applyFont="1" applyAlignment="1">
      <alignment horizontal="left"/>
    </xf>
    <xf numFmtId="0" fontId="7" fillId="0" borderId="0" xfId="0" applyFont="1" applyAlignment="1">
      <alignment horizontal="right" wrapText="1"/>
    </xf>
    <xf numFmtId="0" fontId="12" fillId="6" borderId="18" xfId="0" applyFont="1" applyFill="1" applyBorder="1" applyAlignment="1">
      <alignment horizontal="center" vertical="center" wrapText="1"/>
    </xf>
    <xf numFmtId="0" fontId="1" fillId="9" borderId="29" xfId="0" applyFont="1" applyFill="1" applyBorder="1" applyAlignment="1">
      <alignment horizontal="center"/>
    </xf>
    <xf numFmtId="0" fontId="1" fillId="9" borderId="30" xfId="0" applyFont="1" applyFill="1" applyBorder="1" applyAlignment="1">
      <alignment horizontal="center"/>
    </xf>
    <xf numFmtId="0" fontId="1" fillId="9" borderId="7" xfId="0" applyFont="1" applyFill="1" applyBorder="1" applyAlignment="1">
      <alignment horizontal="center"/>
    </xf>
    <xf numFmtId="0" fontId="1" fillId="9" borderId="5" xfId="0" applyFont="1" applyFill="1" applyBorder="1" applyAlignment="1">
      <alignment horizontal="center"/>
    </xf>
    <xf numFmtId="0" fontId="1" fillId="9" borderId="16" xfId="0" applyFont="1" applyFill="1" applyBorder="1" applyAlignment="1">
      <alignment horizontal="center"/>
    </xf>
    <xf numFmtId="0" fontId="1" fillId="9" borderId="31" xfId="0" applyFont="1" applyFill="1" applyBorder="1" applyAlignment="1">
      <alignment horizontal="center"/>
    </xf>
  </cellXfs>
  <cellStyles count="11">
    <cellStyle name="Comma" xfId="4" builtinId="3"/>
    <cellStyle name="Comma 67" xfId="9" xr:uid="{B85EA054-505C-4BE5-B0DA-DC5DA0A2E2F4}"/>
    <cellStyle name="Currency" xfId="3" builtinId="4"/>
    <cellStyle name="Normal" xfId="0" builtinId="0"/>
    <cellStyle name="Normal 10 2" xfId="7" xr:uid="{78EB0D0C-B7C9-421F-9E4C-3140BA5A2033}"/>
    <cellStyle name="Normal 10 2 3" xfId="6" xr:uid="{B099419B-8A07-4EC9-A024-1885E86D37D9}"/>
    <cellStyle name="Normal 12 2 15" xfId="5" xr:uid="{4498FBAA-8E79-4BEF-9942-DA73664E5958}"/>
    <cellStyle name="Normal 13 2" xfId="8" xr:uid="{54BA27F7-866E-4606-AE0C-9F35584AC00D}"/>
    <cellStyle name="Normal 2 10" xfId="10" xr:uid="{EB98ACFB-8AB9-454B-B0A9-DA189E499003}"/>
    <cellStyle name="Normal 2 2" xfId="2" xr:uid="{55B4BF10-DA36-4F65-A0FC-632665CDBEC9}"/>
    <cellStyle name="Normal 3 2" xfId="1" xr:uid="{6A023352-E81A-4861-9417-63E7C5BA029D}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nstruction%20Designs%20-%2011%20June/Health%20Centers/After%20Eid/Faizabad%20DH/BOQ%20Lawlash%20Kohist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1"/>
      <sheetName val="Estimation "/>
      <sheetName val="Distriution Network Detail BOQ"/>
      <sheetName val="Summary Sheet for Bidding "/>
    </sheetNames>
    <sheetDataSet>
      <sheetData sheetId="0">
        <row r="2">
          <cell r="B2" t="str">
            <v>Faryab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M@" TargetMode="External"/><Relationship Id="rId2" Type="http://schemas.openxmlformats.org/officeDocument/2006/relationships/hyperlink" Target="mailto:M@" TargetMode="External"/><Relationship Id="rId1" Type="http://schemas.openxmlformats.org/officeDocument/2006/relationships/hyperlink" Target="mailto:M@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7826A5-5B31-4E64-A792-202025E2E3D5}">
  <dimension ref="A1:J48"/>
  <sheetViews>
    <sheetView zoomScale="90" zoomScaleNormal="90" workbookViewId="0">
      <selection activeCell="B1" sqref="B1"/>
    </sheetView>
  </sheetViews>
  <sheetFormatPr defaultRowHeight="14.5" x14ac:dyDescent="0.35"/>
  <cols>
    <col min="1" max="1" width="12.7265625" bestFit="1" customWidth="1"/>
    <col min="2" max="2" width="58.453125" customWidth="1"/>
    <col min="3" max="3" width="7" customWidth="1"/>
    <col min="4" max="4" width="14.453125" customWidth="1"/>
    <col min="6" max="6" width="12" customWidth="1"/>
    <col min="7" max="7" width="16" customWidth="1"/>
    <col min="8" max="8" width="15.453125" customWidth="1"/>
    <col min="9" max="9" width="9.26953125" bestFit="1" customWidth="1"/>
    <col min="10" max="10" width="16.7265625" customWidth="1"/>
  </cols>
  <sheetData>
    <row r="1" spans="1:10" ht="15" customHeight="1" x14ac:dyDescent="0.35">
      <c r="A1" s="2" t="s">
        <v>102</v>
      </c>
      <c r="B1" s="3" t="s">
        <v>224</v>
      </c>
      <c r="E1" s="4" t="s">
        <v>103</v>
      </c>
      <c r="F1" s="5" t="str">
        <f>[1]DATA1!B2</f>
        <v>Faryab</v>
      </c>
      <c r="H1" s="6" t="s">
        <v>104</v>
      </c>
      <c r="I1" s="109"/>
      <c r="J1" s="109"/>
    </row>
    <row r="2" spans="1:10" ht="15" customHeight="1" x14ac:dyDescent="0.35">
      <c r="A2" s="7" t="s">
        <v>105</v>
      </c>
      <c r="B2" s="7"/>
      <c r="E2" s="4" t="s">
        <v>106</v>
      </c>
      <c r="F2" s="5" t="s">
        <v>128</v>
      </c>
      <c r="J2" s="8"/>
    </row>
    <row r="3" spans="1:10" ht="30.65" customHeight="1" thickBot="1" x14ac:dyDescent="0.4">
      <c r="A3" s="110" t="s">
        <v>107</v>
      </c>
      <c r="B3" s="110"/>
      <c r="C3" s="110"/>
      <c r="E3" s="4" t="s">
        <v>108</v>
      </c>
      <c r="F3" s="9" t="s">
        <v>129</v>
      </c>
      <c r="H3" s="10"/>
      <c r="I3" s="10"/>
      <c r="J3" s="11"/>
    </row>
    <row r="4" spans="1:10" ht="28.5" thickBot="1" x14ac:dyDescent="0.4">
      <c r="A4" s="12" t="s">
        <v>0</v>
      </c>
      <c r="B4" s="13" t="s">
        <v>109</v>
      </c>
      <c r="C4" s="13" t="s">
        <v>110</v>
      </c>
      <c r="D4" s="111" t="s">
        <v>111</v>
      </c>
      <c r="E4" s="111"/>
      <c r="F4" s="111" t="s">
        <v>112</v>
      </c>
      <c r="G4" s="13" t="s">
        <v>113</v>
      </c>
      <c r="H4" s="13" t="s">
        <v>114</v>
      </c>
      <c r="I4" s="13" t="s">
        <v>115</v>
      </c>
      <c r="J4" s="14" t="s">
        <v>116</v>
      </c>
    </row>
    <row r="5" spans="1:10" ht="16" thickBot="1" x14ac:dyDescent="0.4">
      <c r="A5" s="15">
        <v>1</v>
      </c>
      <c r="B5" s="16" t="s">
        <v>130</v>
      </c>
      <c r="C5" s="17"/>
      <c r="D5" s="17"/>
      <c r="E5" s="18"/>
      <c r="F5" s="18"/>
      <c r="G5" s="17"/>
      <c r="H5" s="19"/>
      <c r="I5" s="20">
        <f>SUM(I6:I9)</f>
        <v>66.214999999999989</v>
      </c>
      <c r="J5" s="21" t="s">
        <v>21</v>
      </c>
    </row>
    <row r="6" spans="1:10" x14ac:dyDescent="0.35">
      <c r="A6" s="28"/>
      <c r="B6" s="29" t="s">
        <v>137</v>
      </c>
      <c r="C6" s="30">
        <v>1</v>
      </c>
      <c r="D6" s="30" t="s">
        <v>117</v>
      </c>
      <c r="E6" s="31">
        <v>0.6</v>
      </c>
      <c r="F6" s="31">
        <v>0.7</v>
      </c>
      <c r="G6" s="30">
        <f>10+15+4+4+4+5+25+10</f>
        <v>77</v>
      </c>
      <c r="H6" s="32">
        <f>E6*F6*G6</f>
        <v>32.339999999999996</v>
      </c>
      <c r="I6" s="33">
        <f>H6*C6</f>
        <v>32.339999999999996</v>
      </c>
      <c r="J6" s="34" t="s">
        <v>21</v>
      </c>
    </row>
    <row r="7" spans="1:10" x14ac:dyDescent="0.35">
      <c r="A7" s="28"/>
      <c r="B7" s="29" t="s">
        <v>138</v>
      </c>
      <c r="C7" s="30">
        <v>1</v>
      </c>
      <c r="D7" s="30" t="s">
        <v>117</v>
      </c>
      <c r="E7" s="31">
        <v>0.4</v>
      </c>
      <c r="F7" s="31">
        <v>0.7</v>
      </c>
      <c r="G7" s="30">
        <v>50</v>
      </c>
      <c r="H7" s="25">
        <f>E7*F7*G7</f>
        <v>13.999999999999998</v>
      </c>
      <c r="I7" s="26">
        <f t="shared" ref="I7" si="0">H7*C7</f>
        <v>13.999999999999998</v>
      </c>
      <c r="J7" s="27" t="s">
        <v>21</v>
      </c>
    </row>
    <row r="8" spans="1:10" x14ac:dyDescent="0.35">
      <c r="A8" s="28"/>
      <c r="B8" s="22" t="s">
        <v>131</v>
      </c>
      <c r="C8" s="30">
        <v>3</v>
      </c>
      <c r="D8" s="35" t="s">
        <v>132</v>
      </c>
      <c r="E8" s="36">
        <f>3.14*1*1/4</f>
        <v>0.78500000000000003</v>
      </c>
      <c r="F8" s="36">
        <v>1</v>
      </c>
      <c r="G8" s="35">
        <v>5</v>
      </c>
      <c r="H8" s="25">
        <f>G8*F8*E8</f>
        <v>3.9250000000000003</v>
      </c>
      <c r="I8" s="26">
        <f t="shared" ref="I8:I9" si="1">H8*C8</f>
        <v>11.775</v>
      </c>
      <c r="J8" s="23" t="s">
        <v>21</v>
      </c>
    </row>
    <row r="9" spans="1:10" ht="15" thickBot="1" x14ac:dyDescent="0.4">
      <c r="A9" s="28"/>
      <c r="B9" s="22" t="s">
        <v>139</v>
      </c>
      <c r="C9" s="30">
        <v>3</v>
      </c>
      <c r="D9" s="30" t="s">
        <v>117</v>
      </c>
      <c r="E9" s="36">
        <v>1.5</v>
      </c>
      <c r="F9" s="36">
        <v>1.5</v>
      </c>
      <c r="G9" s="35">
        <v>1.2</v>
      </c>
      <c r="H9" s="25">
        <f>G9*F9*E9</f>
        <v>2.6999999999999997</v>
      </c>
      <c r="I9" s="26">
        <f t="shared" si="1"/>
        <v>8.1</v>
      </c>
      <c r="J9" s="23" t="s">
        <v>21</v>
      </c>
    </row>
    <row r="10" spans="1:10" ht="16" thickBot="1" x14ac:dyDescent="0.4">
      <c r="A10" s="15">
        <v>2</v>
      </c>
      <c r="B10" s="16" t="s">
        <v>221</v>
      </c>
      <c r="C10" s="17"/>
      <c r="D10" s="17"/>
      <c r="E10" s="18"/>
      <c r="F10" s="18"/>
      <c r="G10" s="17"/>
      <c r="H10" s="19"/>
      <c r="I10" s="20">
        <f>I11+I12</f>
        <v>126</v>
      </c>
      <c r="J10" s="21"/>
    </row>
    <row r="11" spans="1:10" x14ac:dyDescent="0.35">
      <c r="A11" s="28"/>
      <c r="B11" s="22" t="s">
        <v>219</v>
      </c>
      <c r="C11" s="30">
        <v>1</v>
      </c>
      <c r="D11" s="30" t="s">
        <v>147</v>
      </c>
      <c r="E11" s="36">
        <v>0.8</v>
      </c>
      <c r="F11" s="36">
        <v>1</v>
      </c>
      <c r="G11" s="53">
        <f>G23</f>
        <v>129.5</v>
      </c>
      <c r="H11" s="32">
        <f>G11*F11*E11*C11</f>
        <v>103.60000000000001</v>
      </c>
      <c r="I11" s="33">
        <f>H11*C11</f>
        <v>103.60000000000001</v>
      </c>
      <c r="J11" s="27" t="s">
        <v>22</v>
      </c>
    </row>
    <row r="12" spans="1:10" ht="15" thickBot="1" x14ac:dyDescent="0.4">
      <c r="A12" s="58"/>
      <c r="B12" s="22" t="s">
        <v>220</v>
      </c>
      <c r="C12" s="37">
        <v>10</v>
      </c>
      <c r="D12" s="30" t="s">
        <v>147</v>
      </c>
      <c r="E12" s="31">
        <v>1.4</v>
      </c>
      <c r="F12" s="30">
        <v>1.6</v>
      </c>
      <c r="G12" s="25">
        <v>1</v>
      </c>
      <c r="H12" s="32">
        <f>F12*E12</f>
        <v>2.2399999999999998</v>
      </c>
      <c r="I12" s="33">
        <f>H12*C12</f>
        <v>22.4</v>
      </c>
      <c r="J12" s="27" t="s">
        <v>22</v>
      </c>
    </row>
    <row r="13" spans="1:10" ht="16" thickBot="1" x14ac:dyDescent="0.4">
      <c r="A13" s="15">
        <v>3</v>
      </c>
      <c r="B13" s="16" t="s">
        <v>146</v>
      </c>
      <c r="C13" s="17"/>
      <c r="D13" s="17"/>
      <c r="E13" s="18"/>
      <c r="F13" s="18"/>
      <c r="G13" s="17"/>
      <c r="H13" s="19"/>
      <c r="I13" s="20">
        <f>I14+I15</f>
        <v>126</v>
      </c>
      <c r="J13" s="21"/>
    </row>
    <row r="14" spans="1:10" x14ac:dyDescent="0.35">
      <c r="A14" s="59"/>
      <c r="B14" s="22" t="s">
        <v>222</v>
      </c>
      <c r="C14" s="30">
        <v>1</v>
      </c>
      <c r="D14" s="30" t="s">
        <v>147</v>
      </c>
      <c r="E14" s="36">
        <v>0.8</v>
      </c>
      <c r="F14" s="36">
        <v>1</v>
      </c>
      <c r="G14" s="53">
        <f>G23</f>
        <v>129.5</v>
      </c>
      <c r="H14" s="32">
        <f>G14*F14*E14*C14</f>
        <v>103.60000000000001</v>
      </c>
      <c r="I14" s="33">
        <f>H14*C14</f>
        <v>103.60000000000001</v>
      </c>
      <c r="J14" s="27" t="s">
        <v>22</v>
      </c>
    </row>
    <row r="15" spans="1:10" ht="15" thickBot="1" x14ac:dyDescent="0.4">
      <c r="A15" s="58"/>
      <c r="B15" s="22" t="s">
        <v>223</v>
      </c>
      <c r="C15" s="37">
        <v>10</v>
      </c>
      <c r="D15" s="30" t="s">
        <v>147</v>
      </c>
      <c r="E15" s="31">
        <v>1.4</v>
      </c>
      <c r="F15" s="30">
        <v>1.6</v>
      </c>
      <c r="G15" s="25">
        <v>1</v>
      </c>
      <c r="H15" s="32">
        <f>F15*E15</f>
        <v>2.2399999999999998</v>
      </c>
      <c r="I15" s="33">
        <f>H15*C15</f>
        <v>22.4</v>
      </c>
      <c r="J15" s="27" t="s">
        <v>22</v>
      </c>
    </row>
    <row r="16" spans="1:10" ht="16" thickBot="1" x14ac:dyDescent="0.4">
      <c r="A16" s="15">
        <v>4</v>
      </c>
      <c r="B16" s="16" t="s">
        <v>160</v>
      </c>
      <c r="C16" s="17"/>
      <c r="D16" s="17"/>
      <c r="E16" s="18"/>
      <c r="F16" s="18"/>
      <c r="G16" s="17"/>
      <c r="H16" s="19"/>
      <c r="I16" s="20">
        <f>SUM(I17:I20)</f>
        <v>180</v>
      </c>
      <c r="J16" s="21"/>
    </row>
    <row r="17" spans="1:10" x14ac:dyDescent="0.35">
      <c r="A17" s="58"/>
      <c r="B17" s="39" t="s">
        <v>166</v>
      </c>
      <c r="C17" s="30">
        <v>1</v>
      </c>
      <c r="D17" s="30" t="s">
        <v>147</v>
      </c>
      <c r="E17" s="36">
        <v>1.5</v>
      </c>
      <c r="F17" s="36">
        <v>1</v>
      </c>
      <c r="G17" s="53">
        <v>10</v>
      </c>
      <c r="H17" s="32">
        <f>G17*F17*E17*C17</f>
        <v>15</v>
      </c>
      <c r="I17" s="33">
        <f>H17*C17</f>
        <v>15</v>
      </c>
      <c r="J17" s="27" t="s">
        <v>22</v>
      </c>
    </row>
    <row r="18" spans="1:10" x14ac:dyDescent="0.35">
      <c r="A18" s="58"/>
      <c r="B18" s="39" t="s">
        <v>167</v>
      </c>
      <c r="C18" s="30">
        <v>1</v>
      </c>
      <c r="D18" s="30" t="s">
        <v>147</v>
      </c>
      <c r="E18" s="36">
        <v>2</v>
      </c>
      <c r="F18" s="36">
        <v>3</v>
      </c>
      <c r="G18" s="53">
        <v>1</v>
      </c>
      <c r="H18" s="32">
        <f>E18*F18</f>
        <v>6</v>
      </c>
      <c r="I18" s="33">
        <f>H18*C18</f>
        <v>6</v>
      </c>
      <c r="J18" s="27" t="s">
        <v>22</v>
      </c>
    </row>
    <row r="19" spans="1:10" x14ac:dyDescent="0.35">
      <c r="A19" s="58"/>
      <c r="B19" s="39" t="s">
        <v>168</v>
      </c>
      <c r="C19" s="30">
        <v>1</v>
      </c>
      <c r="D19" s="30" t="s">
        <v>147</v>
      </c>
      <c r="E19" s="36">
        <v>6</v>
      </c>
      <c r="F19" s="36">
        <v>8</v>
      </c>
      <c r="G19" s="53">
        <v>74</v>
      </c>
      <c r="H19" s="32">
        <f>G19*1.5</f>
        <v>111</v>
      </c>
      <c r="I19" s="33">
        <f>H19*C19</f>
        <v>111</v>
      </c>
      <c r="J19" s="27" t="s">
        <v>22</v>
      </c>
    </row>
    <row r="20" spans="1:10" ht="15" thickBot="1" x14ac:dyDescent="0.4">
      <c r="A20" s="58"/>
      <c r="B20" s="39" t="s">
        <v>167</v>
      </c>
      <c r="C20" s="30">
        <v>1</v>
      </c>
      <c r="D20" s="30" t="s">
        <v>147</v>
      </c>
      <c r="E20" s="36">
        <v>6</v>
      </c>
      <c r="F20" s="36">
        <v>8</v>
      </c>
      <c r="G20" s="53">
        <f>F20*E20</f>
        <v>48</v>
      </c>
      <c r="H20" s="32">
        <f>G20</f>
        <v>48</v>
      </c>
      <c r="I20" s="33">
        <f>H20*C20</f>
        <v>48</v>
      </c>
      <c r="J20" s="27" t="s">
        <v>22</v>
      </c>
    </row>
    <row r="21" spans="1:10" ht="16" thickBot="1" x14ac:dyDescent="0.4">
      <c r="A21" s="15">
        <v>4</v>
      </c>
      <c r="B21" s="16" t="s">
        <v>148</v>
      </c>
      <c r="C21" s="17"/>
      <c r="D21" s="17"/>
      <c r="E21" s="18"/>
      <c r="F21" s="18"/>
      <c r="G21" s="17"/>
      <c r="H21" s="19"/>
      <c r="I21" s="20"/>
      <c r="J21" s="21"/>
    </row>
    <row r="22" spans="1:10" x14ac:dyDescent="0.35">
      <c r="A22" s="58"/>
      <c r="B22" s="39" t="s">
        <v>152</v>
      </c>
      <c r="C22" s="30">
        <v>1</v>
      </c>
      <c r="D22" s="30" t="s">
        <v>94</v>
      </c>
      <c r="E22" s="112"/>
      <c r="F22" s="113"/>
      <c r="G22" s="30">
        <v>90</v>
      </c>
      <c r="H22" s="32">
        <f>G22</f>
        <v>90</v>
      </c>
      <c r="I22" s="33">
        <f>H22*C22</f>
        <v>90</v>
      </c>
      <c r="J22" s="34" t="s">
        <v>11</v>
      </c>
    </row>
    <row r="23" spans="1:10" x14ac:dyDescent="0.35">
      <c r="A23" s="58"/>
      <c r="B23" s="39" t="s">
        <v>149</v>
      </c>
      <c r="C23" s="30">
        <v>1</v>
      </c>
      <c r="D23" s="30" t="s">
        <v>94</v>
      </c>
      <c r="E23" s="114"/>
      <c r="F23" s="115"/>
      <c r="G23" s="30">
        <f>10+15+12+7+7+15+10+9+7+10+12+15.5</f>
        <v>129.5</v>
      </c>
      <c r="H23" s="32">
        <f t="shared" ref="H23:H26" si="2">G23</f>
        <v>129.5</v>
      </c>
      <c r="I23" s="26">
        <f t="shared" ref="I23" si="3">H23*C23</f>
        <v>129.5</v>
      </c>
      <c r="J23" s="34" t="s">
        <v>11</v>
      </c>
    </row>
    <row r="24" spans="1:10" x14ac:dyDescent="0.35">
      <c r="A24" s="58"/>
      <c r="B24" s="39" t="s">
        <v>150</v>
      </c>
      <c r="C24" s="30">
        <v>1</v>
      </c>
      <c r="D24" s="30" t="s">
        <v>94</v>
      </c>
      <c r="E24" s="114"/>
      <c r="F24" s="115"/>
      <c r="G24" s="30">
        <f>10+15+12+7+7+15+10+9+7+10+12+15.5</f>
        <v>129.5</v>
      </c>
      <c r="H24" s="32">
        <f t="shared" si="2"/>
        <v>129.5</v>
      </c>
      <c r="I24" s="26">
        <f t="shared" ref="I24" si="4">H24*C24</f>
        <v>129.5</v>
      </c>
      <c r="J24" s="34" t="s">
        <v>11</v>
      </c>
    </row>
    <row r="25" spans="1:10" x14ac:dyDescent="0.35">
      <c r="A25" s="58"/>
      <c r="B25" s="39" t="s">
        <v>151</v>
      </c>
      <c r="C25" s="30">
        <v>1</v>
      </c>
      <c r="D25" s="30" t="s">
        <v>94</v>
      </c>
      <c r="E25" s="114"/>
      <c r="F25" s="115"/>
      <c r="G25" s="35">
        <f>10+15+17+7+7+15+6+12.5+4+5.5+4+4+4+18+5</f>
        <v>134</v>
      </c>
      <c r="H25" s="32">
        <f t="shared" si="2"/>
        <v>134</v>
      </c>
      <c r="I25" s="26">
        <f t="shared" ref="I25:I26" si="5">H25*C25</f>
        <v>134</v>
      </c>
      <c r="J25" s="34" t="s">
        <v>11</v>
      </c>
    </row>
    <row r="26" spans="1:10" ht="15" thickBot="1" x14ac:dyDescent="0.4">
      <c r="A26" s="58"/>
      <c r="B26" s="39" t="s">
        <v>153</v>
      </c>
      <c r="C26" s="30">
        <v>1</v>
      </c>
      <c r="D26" s="30" t="s">
        <v>94</v>
      </c>
      <c r="E26" s="116"/>
      <c r="F26" s="117"/>
      <c r="G26" s="35">
        <f>25+10+15+4</f>
        <v>54</v>
      </c>
      <c r="H26" s="32">
        <f t="shared" si="2"/>
        <v>54</v>
      </c>
      <c r="I26" s="26">
        <f t="shared" si="5"/>
        <v>54</v>
      </c>
      <c r="J26" s="34" t="s">
        <v>11</v>
      </c>
    </row>
    <row r="27" spans="1:10" ht="16" thickBot="1" x14ac:dyDescent="0.4">
      <c r="A27" s="15">
        <v>5</v>
      </c>
      <c r="B27" s="16" t="s">
        <v>141</v>
      </c>
      <c r="C27" s="17"/>
      <c r="D27" s="17"/>
      <c r="E27" s="18"/>
      <c r="F27" s="18"/>
      <c r="G27" s="17"/>
      <c r="H27" s="19"/>
      <c r="I27" s="20">
        <f>SUM(I28:I28)</f>
        <v>0.33750000000000002</v>
      </c>
      <c r="J27" s="21" t="s">
        <v>21</v>
      </c>
    </row>
    <row r="28" spans="1:10" ht="15" thickBot="1" x14ac:dyDescent="0.4">
      <c r="A28" s="28"/>
      <c r="B28" s="22" t="s">
        <v>142</v>
      </c>
      <c r="C28" s="37">
        <v>3</v>
      </c>
      <c r="D28" s="37" t="s">
        <v>119</v>
      </c>
      <c r="E28" s="38">
        <v>1.5</v>
      </c>
      <c r="F28" s="38">
        <v>1.5</v>
      </c>
      <c r="G28" s="37">
        <v>0.05</v>
      </c>
      <c r="H28" s="32">
        <f>G28*F28*E28</f>
        <v>0.11250000000000002</v>
      </c>
      <c r="I28" s="26">
        <f>H28*C28</f>
        <v>0.33750000000000002</v>
      </c>
      <c r="J28" s="27" t="s">
        <v>21</v>
      </c>
    </row>
    <row r="29" spans="1:10" ht="16" thickBot="1" x14ac:dyDescent="0.4">
      <c r="A29" s="15">
        <v>6</v>
      </c>
      <c r="B29" s="16" t="s">
        <v>143</v>
      </c>
      <c r="C29" s="17"/>
      <c r="D29" s="17"/>
      <c r="E29" s="18"/>
      <c r="F29" s="18"/>
      <c r="G29" s="17"/>
      <c r="H29" s="19"/>
      <c r="I29" s="20">
        <f>SUM(I30:I30)</f>
        <v>12</v>
      </c>
      <c r="J29" s="21" t="s">
        <v>21</v>
      </c>
    </row>
    <row r="30" spans="1:10" x14ac:dyDescent="0.35">
      <c r="A30" s="28"/>
      <c r="B30" s="22" t="s">
        <v>144</v>
      </c>
      <c r="C30" s="37">
        <v>3</v>
      </c>
      <c r="D30" s="37" t="s">
        <v>119</v>
      </c>
      <c r="E30" s="38">
        <v>1</v>
      </c>
      <c r="F30" s="38">
        <v>1</v>
      </c>
      <c r="G30" s="37">
        <v>4</v>
      </c>
      <c r="H30" s="32">
        <f>G30*F30*E30</f>
        <v>4</v>
      </c>
      <c r="I30" s="26">
        <f>H30*C30</f>
        <v>12</v>
      </c>
      <c r="J30" s="27" t="s">
        <v>21</v>
      </c>
    </row>
    <row r="31" spans="1:10" ht="15" thickBot="1" x14ac:dyDescent="0.4">
      <c r="A31" s="28"/>
      <c r="B31" s="54"/>
      <c r="C31" s="55"/>
      <c r="D31" s="55"/>
      <c r="E31" s="56"/>
      <c r="F31" s="56"/>
      <c r="G31" s="55"/>
      <c r="H31" s="57"/>
      <c r="I31" s="26"/>
      <c r="J31" s="27"/>
    </row>
    <row r="32" spans="1:10" ht="16" thickBot="1" x14ac:dyDescent="0.4">
      <c r="A32" s="15">
        <v>7</v>
      </c>
      <c r="B32" s="16" t="s">
        <v>118</v>
      </c>
      <c r="C32" s="17"/>
      <c r="D32" s="17"/>
      <c r="E32" s="18"/>
      <c r="F32" s="18"/>
      <c r="G32" s="17"/>
      <c r="H32" s="19"/>
      <c r="I32" s="20">
        <f>SUM(I33:I34)</f>
        <v>3.45</v>
      </c>
      <c r="J32" s="21" t="s">
        <v>21</v>
      </c>
    </row>
    <row r="33" spans="1:10" x14ac:dyDescent="0.35">
      <c r="A33" s="28"/>
      <c r="B33" s="22" t="s">
        <v>135</v>
      </c>
      <c r="C33" s="37">
        <v>3</v>
      </c>
      <c r="D33" s="37" t="s">
        <v>119</v>
      </c>
      <c r="E33" s="38">
        <v>1</v>
      </c>
      <c r="F33" s="38">
        <v>1</v>
      </c>
      <c r="G33" s="37">
        <v>0.15</v>
      </c>
      <c r="H33" s="32">
        <f>G33*F33*E33</f>
        <v>0.15</v>
      </c>
      <c r="I33" s="26">
        <f>H33*C33</f>
        <v>0.44999999999999996</v>
      </c>
      <c r="J33" s="27" t="s">
        <v>21</v>
      </c>
    </row>
    <row r="34" spans="1:10" ht="15" thickBot="1" x14ac:dyDescent="0.4">
      <c r="A34" s="28"/>
      <c r="B34" s="22" t="s">
        <v>134</v>
      </c>
      <c r="C34" s="37">
        <v>1</v>
      </c>
      <c r="D34" s="23" t="s">
        <v>117</v>
      </c>
      <c r="E34" s="38">
        <v>0.6</v>
      </c>
      <c r="F34" s="38">
        <v>0.1</v>
      </c>
      <c r="G34" s="37">
        <v>50</v>
      </c>
      <c r="H34" s="32">
        <f>G34*F34*E34</f>
        <v>3</v>
      </c>
      <c r="I34" s="26">
        <f>H34*C34</f>
        <v>3</v>
      </c>
      <c r="J34" s="27" t="s">
        <v>21</v>
      </c>
    </row>
    <row r="35" spans="1:10" ht="16" thickBot="1" x14ac:dyDescent="0.4">
      <c r="A35" s="40">
        <v>8</v>
      </c>
      <c r="B35" s="41" t="s">
        <v>133</v>
      </c>
      <c r="C35" s="17"/>
      <c r="D35" s="17"/>
      <c r="E35" s="18"/>
      <c r="F35" s="18"/>
      <c r="G35" s="17"/>
      <c r="H35" s="19" t="s">
        <v>21</v>
      </c>
      <c r="I35" s="42">
        <f>SUM(I36:I36)</f>
        <v>4.5</v>
      </c>
      <c r="J35" s="21"/>
    </row>
    <row r="36" spans="1:10" ht="15" thickBot="1" x14ac:dyDescent="0.4">
      <c r="A36" s="52"/>
      <c r="B36" s="43" t="s">
        <v>136</v>
      </c>
      <c r="C36" s="24">
        <v>3</v>
      </c>
      <c r="D36" s="23" t="s">
        <v>120</v>
      </c>
      <c r="E36" s="23">
        <v>0.25</v>
      </c>
      <c r="F36" s="24">
        <v>1.5</v>
      </c>
      <c r="G36" s="23">
        <v>1</v>
      </c>
      <c r="H36" s="25">
        <f>E36*F36*G36*4</f>
        <v>1.5</v>
      </c>
      <c r="I36" s="26">
        <f t="shared" ref="I36" si="6">H36*C36</f>
        <v>4.5</v>
      </c>
      <c r="J36" s="27" t="s">
        <v>21</v>
      </c>
    </row>
    <row r="37" spans="1:10" ht="16" thickBot="1" x14ac:dyDescent="0.4">
      <c r="A37" s="44">
        <v>9</v>
      </c>
      <c r="B37" s="16" t="s">
        <v>121</v>
      </c>
      <c r="C37" s="17"/>
      <c r="D37" s="17"/>
      <c r="E37" s="18"/>
      <c r="F37" s="18"/>
      <c r="G37" s="17"/>
      <c r="H37" s="19"/>
      <c r="I37" s="20">
        <f>SUM(I38:I39)</f>
        <v>37.440000000000012</v>
      </c>
      <c r="J37" s="21"/>
    </row>
    <row r="38" spans="1:10" x14ac:dyDescent="0.35">
      <c r="A38" s="45"/>
      <c r="B38" s="29" t="s">
        <v>217</v>
      </c>
      <c r="C38" s="31">
        <v>1</v>
      </c>
      <c r="D38" s="30" t="s">
        <v>117</v>
      </c>
      <c r="E38" s="31">
        <v>0.4</v>
      </c>
      <c r="F38" s="31">
        <v>0.8</v>
      </c>
      <c r="G38" s="37">
        <v>50</v>
      </c>
      <c r="H38" s="32">
        <f>E38*F38*G38</f>
        <v>16.000000000000004</v>
      </c>
      <c r="I38" s="33">
        <f t="shared" ref="I38" si="7">H38*C38</f>
        <v>16.000000000000004</v>
      </c>
      <c r="J38" s="34" t="s">
        <v>21</v>
      </c>
    </row>
    <row r="39" spans="1:10" ht="15" thickBot="1" x14ac:dyDescent="0.4">
      <c r="A39" s="45"/>
      <c r="B39" s="29" t="s">
        <v>218</v>
      </c>
      <c r="C39" s="31">
        <v>1</v>
      </c>
      <c r="D39" s="30" t="s">
        <v>117</v>
      </c>
      <c r="E39" s="31">
        <v>0.4</v>
      </c>
      <c r="F39" s="31">
        <v>0.8</v>
      </c>
      <c r="G39" s="37">
        <f>10+25+15+17</f>
        <v>67</v>
      </c>
      <c r="H39" s="32">
        <f>E39*F39*G39</f>
        <v>21.440000000000005</v>
      </c>
      <c r="I39" s="33">
        <f t="shared" ref="I39" si="8">H39*C39</f>
        <v>21.440000000000005</v>
      </c>
      <c r="J39" s="34" t="s">
        <v>21</v>
      </c>
    </row>
    <row r="40" spans="1:10" ht="16" thickBot="1" x14ac:dyDescent="0.4">
      <c r="A40" s="15">
        <v>10</v>
      </c>
      <c r="B40" s="46" t="s">
        <v>122</v>
      </c>
      <c r="C40" s="17"/>
      <c r="D40" s="17"/>
      <c r="E40" s="18"/>
      <c r="F40" s="18"/>
      <c r="G40" s="17"/>
      <c r="H40" s="19"/>
      <c r="I40" s="20" t="e">
        <f>SUM(#REF!)</f>
        <v>#REF!</v>
      </c>
      <c r="J40" s="21"/>
    </row>
    <row r="41" spans="1:10" ht="17.5" x14ac:dyDescent="0.35">
      <c r="A41" s="106"/>
      <c r="B41" s="107"/>
      <c r="C41" s="107"/>
      <c r="D41" s="107"/>
      <c r="E41" s="107"/>
      <c r="F41" s="107"/>
      <c r="G41" s="107"/>
      <c r="H41" s="107"/>
      <c r="I41" s="107"/>
      <c r="J41" s="108"/>
    </row>
    <row r="42" spans="1:10" ht="16" thickBot="1" x14ac:dyDescent="0.4">
      <c r="A42" s="47"/>
      <c r="B42" s="48" t="s">
        <v>123</v>
      </c>
      <c r="C42" s="48"/>
      <c r="D42" s="48"/>
      <c r="E42" s="48"/>
      <c r="F42" s="48"/>
      <c r="G42" s="48"/>
      <c r="H42" s="48"/>
      <c r="I42" s="49"/>
      <c r="J42" s="50"/>
    </row>
    <row r="43" spans="1:10" ht="15.5" x14ac:dyDescent="0.35">
      <c r="A43" s="47"/>
      <c r="B43" s="48"/>
      <c r="C43" s="48"/>
      <c r="D43" s="48"/>
      <c r="E43" s="48"/>
      <c r="F43" s="48"/>
      <c r="G43" s="48"/>
      <c r="H43" s="48"/>
      <c r="I43" s="51"/>
      <c r="J43" s="50"/>
    </row>
    <row r="44" spans="1:10" ht="15.5" x14ac:dyDescent="0.35">
      <c r="A44" s="47"/>
      <c r="B44" s="48"/>
      <c r="C44" s="48"/>
      <c r="D44" s="48"/>
      <c r="E44" s="48"/>
      <c r="F44" s="48"/>
      <c r="G44" s="48"/>
      <c r="H44" s="48"/>
      <c r="I44" s="51"/>
      <c r="J44" s="50"/>
    </row>
    <row r="45" spans="1:10" ht="15.5" x14ac:dyDescent="0.35">
      <c r="A45" s="47"/>
      <c r="B45" s="48" t="s">
        <v>124</v>
      </c>
      <c r="C45" s="48"/>
      <c r="D45" s="48"/>
      <c r="E45" s="49"/>
      <c r="F45" s="48" t="s">
        <v>125</v>
      </c>
      <c r="G45" s="48"/>
      <c r="H45" s="48"/>
      <c r="I45" s="48"/>
      <c r="J45" s="50"/>
    </row>
    <row r="46" spans="1:10" ht="15.5" x14ac:dyDescent="0.35">
      <c r="A46" s="47"/>
      <c r="B46" s="48"/>
      <c r="C46" s="48"/>
      <c r="D46" s="48"/>
      <c r="E46" s="48"/>
      <c r="F46" s="48"/>
      <c r="G46" s="49"/>
      <c r="H46" s="49"/>
      <c r="I46" s="49"/>
      <c r="J46" s="50"/>
    </row>
    <row r="47" spans="1:10" ht="15.5" x14ac:dyDescent="0.35">
      <c r="A47" s="47"/>
      <c r="B47" s="48"/>
      <c r="C47" s="48"/>
      <c r="D47" s="48"/>
      <c r="E47" s="48"/>
      <c r="F47" s="49"/>
      <c r="G47" s="49"/>
      <c r="H47" s="49"/>
      <c r="I47" s="49"/>
      <c r="J47" s="50"/>
    </row>
    <row r="48" spans="1:10" ht="15.5" x14ac:dyDescent="0.35">
      <c r="A48" s="47"/>
      <c r="B48" s="48" t="s">
        <v>126</v>
      </c>
      <c r="C48" s="48"/>
      <c r="D48" s="48"/>
      <c r="E48" s="49"/>
      <c r="F48" s="48" t="s">
        <v>127</v>
      </c>
      <c r="G48" s="48"/>
      <c r="H48" s="48"/>
      <c r="I48" s="48"/>
      <c r="J48" s="50"/>
    </row>
  </sheetData>
  <mergeCells count="9">
    <mergeCell ref="A41:J41"/>
    <mergeCell ref="I1:J1"/>
    <mergeCell ref="A3:C3"/>
    <mergeCell ref="D4:F4"/>
    <mergeCell ref="E22:F22"/>
    <mergeCell ref="E23:F23"/>
    <mergeCell ref="E24:F24"/>
    <mergeCell ref="E25:F25"/>
    <mergeCell ref="E26:F26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9B3620-5F74-4170-A17E-DD1DBE36486D}">
  <sheetPr>
    <tabColor rgb="FFFFC000"/>
  </sheetPr>
  <dimension ref="A1:G152"/>
  <sheetViews>
    <sheetView tabSelected="1" view="pageBreakPreview" topLeftCell="A135" zoomScale="30" zoomScaleNormal="80" zoomScaleSheetLayoutView="30" workbookViewId="0">
      <selection activeCell="D148" sqref="D148"/>
    </sheetView>
  </sheetViews>
  <sheetFormatPr defaultRowHeight="14.5" x14ac:dyDescent="0.35"/>
  <cols>
    <col min="1" max="1" width="9.90625" customWidth="1"/>
    <col min="2" max="2" width="192.36328125" customWidth="1"/>
    <col min="3" max="3" width="21.6328125" customWidth="1"/>
    <col min="4" max="4" width="31.81640625" customWidth="1"/>
    <col min="5" max="5" width="30.54296875" customWidth="1"/>
    <col min="6" max="6" width="36.453125" customWidth="1"/>
    <col min="7" max="7" width="46.1796875" customWidth="1"/>
  </cols>
  <sheetData>
    <row r="1" spans="1:7" ht="169" customHeight="1" x14ac:dyDescent="0.35">
      <c r="A1" s="101" t="s">
        <v>56</v>
      </c>
      <c r="B1" s="102"/>
      <c r="C1" s="102"/>
      <c r="D1" s="102"/>
      <c r="E1" s="102"/>
      <c r="F1" s="102"/>
      <c r="G1" s="102"/>
    </row>
    <row r="2" spans="1:7" ht="60.5" customHeight="1" x14ac:dyDescent="0.35">
      <c r="A2" s="103" t="s">
        <v>281</v>
      </c>
      <c r="B2" s="103"/>
      <c r="C2" s="103"/>
      <c r="D2" s="103"/>
      <c r="E2" s="103"/>
      <c r="F2" s="103"/>
      <c r="G2" s="103"/>
    </row>
    <row r="3" spans="1:7" ht="92" x14ac:dyDescent="0.35">
      <c r="A3" s="60" t="s">
        <v>0</v>
      </c>
      <c r="B3" s="79" t="s">
        <v>1</v>
      </c>
      <c r="C3" s="80" t="s">
        <v>2</v>
      </c>
      <c r="D3" s="80" t="s">
        <v>3</v>
      </c>
      <c r="E3" s="80" t="s">
        <v>16</v>
      </c>
      <c r="F3" s="80" t="s">
        <v>17</v>
      </c>
      <c r="G3" s="81" t="s">
        <v>4</v>
      </c>
    </row>
    <row r="4" spans="1:7" s="1" customFormat="1" ht="46" x14ac:dyDescent="0.5">
      <c r="A4" s="83" t="s">
        <v>19</v>
      </c>
      <c r="B4" s="100" t="s">
        <v>140</v>
      </c>
      <c r="C4" s="100"/>
      <c r="D4" s="100"/>
      <c r="E4" s="100"/>
      <c r="F4" s="100"/>
      <c r="G4" s="100"/>
    </row>
    <row r="5" spans="1:7" ht="72" x14ac:dyDescent="0.35">
      <c r="A5" s="84" t="s">
        <v>5</v>
      </c>
      <c r="B5" s="61" t="s">
        <v>225</v>
      </c>
      <c r="C5" s="62" t="s">
        <v>21</v>
      </c>
      <c r="D5" s="63">
        <f>'Estimation Sheet'!I5</f>
        <v>66.214999999999989</v>
      </c>
      <c r="E5" s="64"/>
      <c r="F5" s="65"/>
      <c r="G5" s="68"/>
    </row>
    <row r="6" spans="1:7" ht="88.5" customHeight="1" x14ac:dyDescent="0.35">
      <c r="A6" s="84" t="s">
        <v>6</v>
      </c>
      <c r="B6" s="66" t="s">
        <v>226</v>
      </c>
      <c r="C6" s="62" t="s">
        <v>21</v>
      </c>
      <c r="D6" s="67">
        <f>'Estimation Sheet'!I27</f>
        <v>0.33750000000000002</v>
      </c>
      <c r="E6" s="64"/>
      <c r="F6" s="65"/>
      <c r="G6" s="68"/>
    </row>
    <row r="7" spans="1:7" ht="108" x14ac:dyDescent="0.35">
      <c r="A7" s="84" t="s">
        <v>7</v>
      </c>
      <c r="B7" s="66" t="s">
        <v>227</v>
      </c>
      <c r="C7" s="62" t="s">
        <v>21</v>
      </c>
      <c r="D7" s="67">
        <f>'Estimation Sheet'!I32</f>
        <v>3.45</v>
      </c>
      <c r="E7" s="64"/>
      <c r="F7" s="65"/>
      <c r="G7" s="68"/>
    </row>
    <row r="8" spans="1:7" ht="108" x14ac:dyDescent="0.35">
      <c r="A8" s="84" t="s">
        <v>8</v>
      </c>
      <c r="B8" s="66" t="s">
        <v>228</v>
      </c>
      <c r="C8" s="62" t="s">
        <v>21</v>
      </c>
      <c r="D8" s="67">
        <f>'Estimation Sheet'!I35</f>
        <v>4.5</v>
      </c>
      <c r="E8" s="64"/>
      <c r="F8" s="65"/>
      <c r="G8" s="68"/>
    </row>
    <row r="9" spans="1:7" ht="144" x14ac:dyDescent="0.35">
      <c r="A9" s="84" t="s">
        <v>15</v>
      </c>
      <c r="B9" s="61" t="s">
        <v>229</v>
      </c>
      <c r="C9" s="62" t="s">
        <v>22</v>
      </c>
      <c r="D9" s="67">
        <f>'Estimation Sheet'!I29</f>
        <v>12</v>
      </c>
      <c r="E9" s="64"/>
      <c r="F9" s="65"/>
      <c r="G9" s="68"/>
    </row>
    <row r="10" spans="1:7" ht="72" x14ac:dyDescent="0.35">
      <c r="A10" s="84" t="s">
        <v>9</v>
      </c>
      <c r="B10" s="61" t="s">
        <v>230</v>
      </c>
      <c r="C10" s="62" t="s">
        <v>11</v>
      </c>
      <c r="D10" s="67">
        <f>'Estimation Sheet'!I22</f>
        <v>90</v>
      </c>
      <c r="E10" s="64"/>
      <c r="F10" s="65"/>
      <c r="G10" s="85"/>
    </row>
    <row r="11" spans="1:7" ht="72" x14ac:dyDescent="0.35">
      <c r="A11" s="84" t="s">
        <v>10</v>
      </c>
      <c r="B11" s="61" t="s">
        <v>231</v>
      </c>
      <c r="C11" s="62" t="s">
        <v>11</v>
      </c>
      <c r="D11" s="67">
        <f>'Estimation Sheet'!I23</f>
        <v>129.5</v>
      </c>
      <c r="E11" s="64"/>
      <c r="F11" s="65"/>
      <c r="G11" s="85"/>
    </row>
    <row r="12" spans="1:7" ht="72" x14ac:dyDescent="0.35">
      <c r="A12" s="84" t="s">
        <v>145</v>
      </c>
      <c r="B12" s="61" t="s">
        <v>232</v>
      </c>
      <c r="C12" s="62" t="s">
        <v>11</v>
      </c>
      <c r="D12" s="67">
        <f>'Estimation Sheet'!I24</f>
        <v>129.5</v>
      </c>
      <c r="E12" s="64"/>
      <c r="F12" s="65"/>
      <c r="G12" s="85"/>
    </row>
    <row r="13" spans="1:7" ht="72" x14ac:dyDescent="0.35">
      <c r="A13" s="84" t="s">
        <v>154</v>
      </c>
      <c r="B13" s="61" t="s">
        <v>233</v>
      </c>
      <c r="C13" s="62" t="s">
        <v>11</v>
      </c>
      <c r="D13" s="67">
        <f>'Estimation Sheet'!I25</f>
        <v>134</v>
      </c>
      <c r="E13" s="64"/>
      <c r="F13" s="65"/>
      <c r="G13" s="85"/>
    </row>
    <row r="14" spans="1:7" ht="72" x14ac:dyDescent="0.35">
      <c r="A14" s="84" t="s">
        <v>155</v>
      </c>
      <c r="B14" s="61" t="s">
        <v>234</v>
      </c>
      <c r="C14" s="62" t="s">
        <v>11</v>
      </c>
      <c r="D14" s="67">
        <f>'Estimation Sheet'!I26</f>
        <v>54</v>
      </c>
      <c r="E14" s="64"/>
      <c r="F14" s="65"/>
      <c r="G14" s="85"/>
    </row>
    <row r="15" spans="1:7" ht="119.5" customHeight="1" x14ac:dyDescent="0.35">
      <c r="A15" s="84" t="s">
        <v>195</v>
      </c>
      <c r="B15" s="61" t="s">
        <v>235</v>
      </c>
      <c r="C15" s="62" t="s">
        <v>18</v>
      </c>
      <c r="D15" s="67">
        <v>1</v>
      </c>
      <c r="E15" s="64"/>
      <c r="F15" s="65"/>
      <c r="G15" s="85"/>
    </row>
    <row r="16" spans="1:7" ht="72" x14ac:dyDescent="0.8">
      <c r="A16" s="84" t="s">
        <v>196</v>
      </c>
      <c r="B16" s="61" t="s">
        <v>236</v>
      </c>
      <c r="C16" s="62" t="s">
        <v>30</v>
      </c>
      <c r="D16" s="67">
        <v>3</v>
      </c>
      <c r="E16" s="69"/>
      <c r="F16" s="65"/>
      <c r="G16" s="86"/>
    </row>
    <row r="17" spans="1:7" ht="124.5" customHeight="1" x14ac:dyDescent="0.8">
      <c r="A17" s="84" t="s">
        <v>197</v>
      </c>
      <c r="B17" s="61" t="s">
        <v>237</v>
      </c>
      <c r="C17" s="62" t="s">
        <v>30</v>
      </c>
      <c r="D17" s="67">
        <v>3</v>
      </c>
      <c r="E17" s="69"/>
      <c r="F17" s="65"/>
      <c r="G17" s="86"/>
    </row>
    <row r="18" spans="1:7" ht="72" x14ac:dyDescent="0.8">
      <c r="A18" s="84" t="s">
        <v>198</v>
      </c>
      <c r="B18" s="70" t="s">
        <v>238</v>
      </c>
      <c r="C18" s="62" t="s">
        <v>22</v>
      </c>
      <c r="D18" s="67">
        <f>'Estimation Sheet'!I10</f>
        <v>126</v>
      </c>
      <c r="E18" s="69"/>
      <c r="F18" s="65"/>
      <c r="G18" s="86"/>
    </row>
    <row r="19" spans="1:7" ht="163" customHeight="1" x14ac:dyDescent="0.35">
      <c r="A19" s="84" t="s">
        <v>199</v>
      </c>
      <c r="B19" s="70" t="s">
        <v>239</v>
      </c>
      <c r="C19" s="62" t="s">
        <v>22</v>
      </c>
      <c r="D19" s="67">
        <f>'Estimation Sheet'!I13</f>
        <v>126</v>
      </c>
      <c r="E19" s="71"/>
      <c r="F19" s="65"/>
      <c r="G19" s="85"/>
    </row>
    <row r="20" spans="1:7" ht="89.5" customHeight="1" x14ac:dyDescent="0.35">
      <c r="A20" s="84" t="s">
        <v>209</v>
      </c>
      <c r="B20" s="72" t="s">
        <v>240</v>
      </c>
      <c r="C20" s="62" t="s">
        <v>21</v>
      </c>
      <c r="D20" s="67">
        <v>3</v>
      </c>
      <c r="E20" s="69"/>
      <c r="F20" s="65"/>
      <c r="G20" s="68"/>
    </row>
    <row r="21" spans="1:7" ht="119.5" customHeight="1" x14ac:dyDescent="0.35">
      <c r="A21" s="84" t="s">
        <v>214</v>
      </c>
      <c r="B21" s="72" t="s">
        <v>241</v>
      </c>
      <c r="C21" s="62" t="s">
        <v>18</v>
      </c>
      <c r="D21" s="67">
        <v>1</v>
      </c>
      <c r="E21" s="69"/>
      <c r="F21" s="65"/>
      <c r="G21" s="68"/>
    </row>
    <row r="22" spans="1:7" ht="34.5" x14ac:dyDescent="0.65">
      <c r="A22" s="104" t="s">
        <v>212</v>
      </c>
      <c r="B22" s="104"/>
      <c r="C22" s="104"/>
      <c r="D22" s="104"/>
      <c r="E22" s="73"/>
      <c r="F22" s="105"/>
      <c r="G22" s="105"/>
    </row>
    <row r="23" spans="1:7" ht="46" x14ac:dyDescent="0.35">
      <c r="A23" s="83" t="s">
        <v>12</v>
      </c>
      <c r="B23" s="100" t="s">
        <v>170</v>
      </c>
      <c r="C23" s="100"/>
      <c r="D23" s="100"/>
      <c r="E23" s="100"/>
      <c r="F23" s="100"/>
      <c r="G23" s="100"/>
    </row>
    <row r="24" spans="1:7" ht="161.5" customHeight="1" x14ac:dyDescent="0.35">
      <c r="A24" s="84" t="s">
        <v>13</v>
      </c>
      <c r="B24" s="70" t="s">
        <v>242</v>
      </c>
      <c r="C24" s="62" t="s">
        <v>22</v>
      </c>
      <c r="D24" s="67">
        <f>'Estimation Sheet'!I16</f>
        <v>180</v>
      </c>
      <c r="E24" s="71"/>
      <c r="F24" s="71"/>
      <c r="G24" s="87"/>
    </row>
    <row r="25" spans="1:7" ht="61.5" customHeight="1" x14ac:dyDescent="0.9">
      <c r="A25" s="98" t="s">
        <v>169</v>
      </c>
      <c r="B25" s="98"/>
      <c r="C25" s="98"/>
      <c r="D25" s="98"/>
      <c r="E25" s="78"/>
      <c r="F25" s="99"/>
      <c r="G25" s="99"/>
    </row>
    <row r="26" spans="1:7" s="1" customFormat="1" ht="66" customHeight="1" x14ac:dyDescent="0.5">
      <c r="A26" s="83" t="s">
        <v>20</v>
      </c>
      <c r="B26" s="100" t="s">
        <v>203</v>
      </c>
      <c r="C26" s="100"/>
      <c r="D26" s="100"/>
      <c r="E26" s="100"/>
      <c r="F26" s="100"/>
      <c r="G26" s="100"/>
    </row>
    <row r="27" spans="1:7" s="1" customFormat="1" ht="108" x14ac:dyDescent="0.5">
      <c r="A27" s="84" t="s">
        <v>23</v>
      </c>
      <c r="B27" s="70" t="s">
        <v>243</v>
      </c>
      <c r="C27" s="62" t="s">
        <v>30</v>
      </c>
      <c r="D27" s="67">
        <v>2</v>
      </c>
      <c r="E27" s="71"/>
      <c r="F27" s="65"/>
      <c r="G27" s="85"/>
    </row>
    <row r="28" spans="1:7" s="1" customFormat="1" ht="108" x14ac:dyDescent="0.5">
      <c r="A28" s="84" t="s">
        <v>156</v>
      </c>
      <c r="B28" s="70" t="s">
        <v>244</v>
      </c>
      <c r="C28" s="62" t="s">
        <v>200</v>
      </c>
      <c r="D28" s="67">
        <v>2</v>
      </c>
      <c r="E28" s="71"/>
      <c r="F28" s="65"/>
      <c r="G28" s="85"/>
    </row>
    <row r="29" spans="1:7" s="1" customFormat="1" ht="100.5" customHeight="1" x14ac:dyDescent="0.5">
      <c r="A29" s="84" t="s">
        <v>157</v>
      </c>
      <c r="B29" s="70" t="s">
        <v>245</v>
      </c>
      <c r="C29" s="62" t="s">
        <v>30</v>
      </c>
      <c r="D29" s="67">
        <v>3</v>
      </c>
      <c r="E29" s="71"/>
      <c r="F29" s="65"/>
      <c r="G29" s="85"/>
    </row>
    <row r="30" spans="1:7" s="1" customFormat="1" ht="68.25" customHeight="1" x14ac:dyDescent="0.5">
      <c r="A30" s="84" t="s">
        <v>158</v>
      </c>
      <c r="B30" s="70" t="s">
        <v>246</v>
      </c>
      <c r="C30" s="62" t="s">
        <v>30</v>
      </c>
      <c r="D30" s="67">
        <v>3</v>
      </c>
      <c r="E30" s="71"/>
      <c r="F30" s="65"/>
      <c r="G30" s="85"/>
    </row>
    <row r="31" spans="1:7" s="1" customFormat="1" ht="108" x14ac:dyDescent="0.5">
      <c r="A31" s="84" t="s">
        <v>159</v>
      </c>
      <c r="B31" s="70" t="s">
        <v>247</v>
      </c>
      <c r="C31" s="62" t="s">
        <v>30</v>
      </c>
      <c r="D31" s="67">
        <v>1</v>
      </c>
      <c r="E31" s="71"/>
      <c r="F31" s="65"/>
      <c r="G31" s="85"/>
    </row>
    <row r="32" spans="1:7" s="1" customFormat="1" ht="130.5" customHeight="1" x14ac:dyDescent="0.5">
      <c r="A32" s="84" t="s">
        <v>171</v>
      </c>
      <c r="B32" s="70" t="s">
        <v>248</v>
      </c>
      <c r="C32" s="62" t="s">
        <v>30</v>
      </c>
      <c r="D32" s="67">
        <v>2</v>
      </c>
      <c r="E32" s="71"/>
      <c r="F32" s="65"/>
      <c r="G32" s="85"/>
    </row>
    <row r="33" spans="1:7" s="1" customFormat="1" ht="132" customHeight="1" x14ac:dyDescent="0.5">
      <c r="A33" s="84" t="s">
        <v>172</v>
      </c>
      <c r="B33" s="70" t="s">
        <v>249</v>
      </c>
      <c r="C33" s="62" t="s">
        <v>30</v>
      </c>
      <c r="D33" s="67">
        <v>1</v>
      </c>
      <c r="E33" s="71"/>
      <c r="F33" s="65"/>
      <c r="G33" s="85"/>
    </row>
    <row r="34" spans="1:7" s="1" customFormat="1" ht="108" x14ac:dyDescent="0.5">
      <c r="A34" s="84" t="s">
        <v>173</v>
      </c>
      <c r="B34" s="70" t="s">
        <v>250</v>
      </c>
      <c r="C34" s="62" t="s">
        <v>30</v>
      </c>
      <c r="D34" s="67">
        <v>1</v>
      </c>
      <c r="E34" s="71"/>
      <c r="F34" s="65"/>
      <c r="G34" s="85"/>
    </row>
    <row r="35" spans="1:7" s="1" customFormat="1" ht="72" x14ac:dyDescent="0.5">
      <c r="A35" s="84" t="s">
        <v>174</v>
      </c>
      <c r="B35" s="70" t="s">
        <v>282</v>
      </c>
      <c r="C35" s="62" t="s">
        <v>30</v>
      </c>
      <c r="D35" s="67">
        <v>1</v>
      </c>
      <c r="E35" s="74"/>
      <c r="F35" s="65"/>
      <c r="G35" s="85"/>
    </row>
    <row r="36" spans="1:7" s="1" customFormat="1" ht="108" x14ac:dyDescent="0.5">
      <c r="A36" s="84" t="s">
        <v>175</v>
      </c>
      <c r="B36" s="70" t="s">
        <v>251</v>
      </c>
      <c r="C36" s="62" t="s">
        <v>30</v>
      </c>
      <c r="D36" s="67">
        <v>1</v>
      </c>
      <c r="E36" s="74"/>
      <c r="F36" s="65"/>
      <c r="G36" s="85"/>
    </row>
    <row r="37" spans="1:7" s="1" customFormat="1" ht="87" customHeight="1" x14ac:dyDescent="0.5">
      <c r="A37" s="84" t="s">
        <v>176</v>
      </c>
      <c r="B37" s="70" t="s">
        <v>252</v>
      </c>
      <c r="C37" s="62" t="s">
        <v>30</v>
      </c>
      <c r="D37" s="67">
        <v>3</v>
      </c>
      <c r="E37" s="74"/>
      <c r="F37" s="65"/>
      <c r="G37" s="85"/>
    </row>
    <row r="38" spans="1:7" s="1" customFormat="1" ht="144" x14ac:dyDescent="0.5">
      <c r="A38" s="84" t="s">
        <v>204</v>
      </c>
      <c r="B38" s="70" t="s">
        <v>253</v>
      </c>
      <c r="C38" s="62" t="s">
        <v>200</v>
      </c>
      <c r="D38" s="67">
        <v>2</v>
      </c>
      <c r="E38" s="74"/>
      <c r="F38" s="65"/>
      <c r="G38" s="85"/>
    </row>
    <row r="39" spans="1:7" ht="57" customHeight="1" x14ac:dyDescent="0.9">
      <c r="A39" s="98" t="s">
        <v>213</v>
      </c>
      <c r="B39" s="98"/>
      <c r="C39" s="98"/>
      <c r="D39" s="98"/>
      <c r="E39" s="78"/>
      <c r="F39" s="99"/>
      <c r="G39" s="99"/>
    </row>
    <row r="40" spans="1:7" s="1" customFormat="1" ht="46" x14ac:dyDescent="0.5">
      <c r="A40" s="83" t="s">
        <v>14</v>
      </c>
      <c r="B40" s="100" t="s">
        <v>57</v>
      </c>
      <c r="C40" s="100"/>
      <c r="D40" s="100"/>
      <c r="E40" s="100"/>
      <c r="F40" s="100"/>
      <c r="G40" s="100"/>
    </row>
    <row r="41" spans="1:7" s="1" customFormat="1" ht="144" x14ac:dyDescent="0.5">
      <c r="A41" s="84" t="s">
        <v>24</v>
      </c>
      <c r="B41" s="70" t="s">
        <v>254</v>
      </c>
      <c r="C41" s="62" t="s">
        <v>30</v>
      </c>
      <c r="D41" s="67">
        <v>3</v>
      </c>
      <c r="E41" s="71"/>
      <c r="F41" s="71"/>
      <c r="G41" s="85"/>
    </row>
    <row r="42" spans="1:7" s="1" customFormat="1" ht="108" x14ac:dyDescent="0.5">
      <c r="A42" s="84" t="s">
        <v>25</v>
      </c>
      <c r="B42" s="70" t="s">
        <v>255</v>
      </c>
      <c r="C42" s="62" t="s">
        <v>30</v>
      </c>
      <c r="D42" s="67">
        <v>3</v>
      </c>
      <c r="E42" s="71"/>
      <c r="F42" s="71"/>
      <c r="G42" s="85"/>
    </row>
    <row r="43" spans="1:7" s="1" customFormat="1" ht="72" x14ac:dyDescent="0.5">
      <c r="A43" s="84" t="s">
        <v>26</v>
      </c>
      <c r="B43" s="70" t="s">
        <v>283</v>
      </c>
      <c r="C43" s="62" t="s">
        <v>30</v>
      </c>
      <c r="D43" s="67">
        <v>3</v>
      </c>
      <c r="E43" s="71"/>
      <c r="F43" s="71"/>
      <c r="G43" s="85"/>
    </row>
    <row r="44" spans="1:7" s="1" customFormat="1" ht="108" x14ac:dyDescent="0.5">
      <c r="A44" s="84" t="s">
        <v>59</v>
      </c>
      <c r="B44" s="70" t="s">
        <v>256</v>
      </c>
      <c r="C44" s="62" t="s">
        <v>30</v>
      </c>
      <c r="D44" s="67">
        <v>3</v>
      </c>
      <c r="E44" s="71"/>
      <c r="F44" s="71"/>
      <c r="G44" s="85"/>
    </row>
    <row r="45" spans="1:7" s="1" customFormat="1" ht="108" x14ac:dyDescent="0.5">
      <c r="A45" s="84" t="s">
        <v>163</v>
      </c>
      <c r="B45" s="70" t="s">
        <v>257</v>
      </c>
      <c r="C45" s="62" t="s">
        <v>200</v>
      </c>
      <c r="D45" s="67">
        <v>3</v>
      </c>
      <c r="E45" s="71"/>
      <c r="F45" s="71"/>
      <c r="G45" s="85"/>
    </row>
    <row r="46" spans="1:7" ht="57.5" customHeight="1" x14ac:dyDescent="0.9">
      <c r="A46" s="98" t="s">
        <v>92</v>
      </c>
      <c r="B46" s="98"/>
      <c r="C46" s="98"/>
      <c r="D46" s="98"/>
      <c r="E46" s="78"/>
      <c r="F46" s="99"/>
      <c r="G46" s="99"/>
    </row>
    <row r="47" spans="1:7" s="1" customFormat="1" ht="60" customHeight="1" x14ac:dyDescent="0.5">
      <c r="A47" s="83" t="s">
        <v>27</v>
      </c>
      <c r="B47" s="100" t="s">
        <v>58</v>
      </c>
      <c r="C47" s="100"/>
      <c r="D47" s="100"/>
      <c r="E47" s="100"/>
      <c r="F47" s="100"/>
      <c r="G47" s="100"/>
    </row>
    <row r="48" spans="1:7" s="1" customFormat="1" ht="108" x14ac:dyDescent="0.5">
      <c r="A48" s="84" t="s">
        <v>28</v>
      </c>
      <c r="B48" s="70" t="s">
        <v>258</v>
      </c>
      <c r="C48" s="62" t="s">
        <v>18</v>
      </c>
      <c r="D48" s="67">
        <v>2</v>
      </c>
      <c r="E48" s="71"/>
      <c r="F48" s="71"/>
      <c r="G48" s="85"/>
    </row>
    <row r="49" spans="1:7" s="1" customFormat="1" ht="108" x14ac:dyDescent="0.5">
      <c r="A49" s="84" t="s">
        <v>29</v>
      </c>
      <c r="B49" s="70" t="s">
        <v>259</v>
      </c>
      <c r="C49" s="62" t="s">
        <v>30</v>
      </c>
      <c r="D49" s="67">
        <v>2</v>
      </c>
      <c r="E49" s="71"/>
      <c r="F49" s="71"/>
      <c r="G49" s="85"/>
    </row>
    <row r="50" spans="1:7" s="1" customFormat="1" ht="108" x14ac:dyDescent="0.5">
      <c r="A50" s="84" t="s">
        <v>49</v>
      </c>
      <c r="B50" s="70" t="s">
        <v>260</v>
      </c>
      <c r="C50" s="62" t="s">
        <v>200</v>
      </c>
      <c r="D50" s="67">
        <v>2</v>
      </c>
      <c r="E50" s="71"/>
      <c r="F50" s="71"/>
      <c r="G50" s="85"/>
    </row>
    <row r="51" spans="1:7" s="1" customFormat="1" ht="72" x14ac:dyDescent="0.5">
      <c r="A51" s="84" t="s">
        <v>60</v>
      </c>
      <c r="B51" s="70" t="s">
        <v>261</v>
      </c>
      <c r="C51" s="62" t="s">
        <v>30</v>
      </c>
      <c r="D51" s="67">
        <v>2</v>
      </c>
      <c r="E51" s="71"/>
      <c r="F51" s="71"/>
      <c r="G51" s="85"/>
    </row>
    <row r="52" spans="1:7" s="1" customFormat="1" ht="108" x14ac:dyDescent="0.5">
      <c r="A52" s="84" t="s">
        <v>161</v>
      </c>
      <c r="B52" s="70" t="s">
        <v>246</v>
      </c>
      <c r="C52" s="62" t="s">
        <v>30</v>
      </c>
      <c r="D52" s="67">
        <v>2</v>
      </c>
      <c r="E52" s="71"/>
      <c r="F52" s="71"/>
      <c r="G52" s="85"/>
    </row>
    <row r="53" spans="1:7" ht="45.5" x14ac:dyDescent="0.9">
      <c r="A53" s="98" t="s">
        <v>85</v>
      </c>
      <c r="B53" s="98"/>
      <c r="C53" s="98"/>
      <c r="D53" s="98"/>
      <c r="E53" s="78"/>
      <c r="F53" s="99"/>
      <c r="G53" s="99"/>
    </row>
    <row r="54" spans="1:7" s="1" customFormat="1" ht="60" customHeight="1" x14ac:dyDescent="0.5">
      <c r="A54" s="83" t="s">
        <v>31</v>
      </c>
      <c r="B54" s="100" t="s">
        <v>61</v>
      </c>
      <c r="C54" s="100"/>
      <c r="D54" s="100"/>
      <c r="E54" s="100"/>
      <c r="F54" s="100"/>
      <c r="G54" s="100"/>
    </row>
    <row r="55" spans="1:7" s="1" customFormat="1" ht="144" x14ac:dyDescent="0.5">
      <c r="A55" s="84" t="s">
        <v>32</v>
      </c>
      <c r="B55" s="70" t="s">
        <v>254</v>
      </c>
      <c r="C55" s="62" t="s">
        <v>30</v>
      </c>
      <c r="D55" s="67">
        <v>1</v>
      </c>
      <c r="E55" s="71"/>
      <c r="F55" s="71"/>
      <c r="G55" s="85"/>
    </row>
    <row r="56" spans="1:7" s="1" customFormat="1" ht="72" x14ac:dyDescent="0.5">
      <c r="A56" s="84" t="s">
        <v>33</v>
      </c>
      <c r="B56" s="70" t="s">
        <v>262</v>
      </c>
      <c r="C56" s="62" t="s">
        <v>30</v>
      </c>
      <c r="D56" s="67">
        <v>1</v>
      </c>
      <c r="E56" s="71"/>
      <c r="F56" s="71"/>
      <c r="G56" s="85"/>
    </row>
    <row r="57" spans="1:7" s="1" customFormat="1" ht="72" x14ac:dyDescent="0.5">
      <c r="A57" s="84" t="s">
        <v>34</v>
      </c>
      <c r="B57" s="70" t="s">
        <v>263</v>
      </c>
      <c r="C57" s="62" t="s">
        <v>30</v>
      </c>
      <c r="D57" s="67">
        <v>1</v>
      </c>
      <c r="E57" s="71"/>
      <c r="F57" s="71"/>
      <c r="G57" s="85"/>
    </row>
    <row r="58" spans="1:7" s="1" customFormat="1" ht="108" x14ac:dyDescent="0.5">
      <c r="A58" s="84" t="s">
        <v>35</v>
      </c>
      <c r="B58" s="70" t="s">
        <v>284</v>
      </c>
      <c r="C58" s="62" t="s">
        <v>30</v>
      </c>
      <c r="D58" s="67">
        <v>1</v>
      </c>
      <c r="E58" s="71"/>
      <c r="F58" s="71"/>
      <c r="G58" s="85"/>
    </row>
    <row r="59" spans="1:7" s="1" customFormat="1" ht="108" x14ac:dyDescent="0.5">
      <c r="A59" s="84" t="s">
        <v>38</v>
      </c>
      <c r="B59" s="70" t="s">
        <v>264</v>
      </c>
      <c r="C59" s="62" t="s">
        <v>200</v>
      </c>
      <c r="D59" s="67">
        <v>1</v>
      </c>
      <c r="E59" s="71"/>
      <c r="F59" s="71"/>
      <c r="G59" s="85"/>
    </row>
    <row r="60" spans="1:7" s="1" customFormat="1" ht="108" x14ac:dyDescent="0.5">
      <c r="A60" s="84" t="s">
        <v>39</v>
      </c>
      <c r="B60" s="70" t="s">
        <v>247</v>
      </c>
      <c r="C60" s="62" t="s">
        <v>30</v>
      </c>
      <c r="D60" s="67">
        <v>1</v>
      </c>
      <c r="E60" s="71"/>
      <c r="F60" s="71"/>
      <c r="G60" s="85"/>
    </row>
    <row r="61" spans="1:7" s="1" customFormat="1" ht="108" x14ac:dyDescent="0.5">
      <c r="A61" s="84" t="s">
        <v>40</v>
      </c>
      <c r="B61" s="70" t="s">
        <v>265</v>
      </c>
      <c r="C61" s="62" t="s">
        <v>30</v>
      </c>
      <c r="D61" s="67">
        <v>1</v>
      </c>
      <c r="E61" s="71"/>
      <c r="F61" s="71"/>
      <c r="G61" s="85"/>
    </row>
    <row r="62" spans="1:7" s="1" customFormat="1" ht="108" x14ac:dyDescent="0.5">
      <c r="A62" s="84" t="s">
        <v>177</v>
      </c>
      <c r="B62" s="70" t="s">
        <v>266</v>
      </c>
      <c r="C62" s="62" t="s">
        <v>30</v>
      </c>
      <c r="D62" s="67">
        <v>1</v>
      </c>
      <c r="E62" s="71"/>
      <c r="F62" s="71"/>
      <c r="G62" s="85"/>
    </row>
    <row r="63" spans="1:7" s="1" customFormat="1" ht="72" x14ac:dyDescent="0.5">
      <c r="A63" s="84" t="s">
        <v>178</v>
      </c>
      <c r="B63" s="70" t="s">
        <v>267</v>
      </c>
      <c r="C63" s="62" t="s">
        <v>30</v>
      </c>
      <c r="D63" s="67">
        <v>1</v>
      </c>
      <c r="E63" s="71"/>
      <c r="F63" s="71"/>
      <c r="G63" s="85"/>
    </row>
    <row r="64" spans="1:7" s="1" customFormat="1" ht="72" x14ac:dyDescent="0.5">
      <c r="A64" s="84" t="s">
        <v>179</v>
      </c>
      <c r="B64" s="70" t="s">
        <v>252</v>
      </c>
      <c r="C64" s="62" t="s">
        <v>30</v>
      </c>
      <c r="D64" s="67">
        <v>1</v>
      </c>
      <c r="E64" s="71"/>
      <c r="F64" s="71"/>
      <c r="G64" s="85"/>
    </row>
    <row r="65" spans="1:7" s="1" customFormat="1" ht="108" x14ac:dyDescent="0.5">
      <c r="A65" s="84" t="s">
        <v>205</v>
      </c>
      <c r="B65" s="70" t="s">
        <v>268</v>
      </c>
      <c r="C65" s="62" t="s">
        <v>164</v>
      </c>
      <c r="D65" s="67">
        <v>1</v>
      </c>
      <c r="E65" s="71"/>
      <c r="F65" s="71"/>
      <c r="G65" s="85"/>
    </row>
    <row r="66" spans="1:7" ht="45.5" x14ac:dyDescent="0.9">
      <c r="A66" s="98" t="s">
        <v>91</v>
      </c>
      <c r="B66" s="98"/>
      <c r="C66" s="98"/>
      <c r="D66" s="98"/>
      <c r="E66" s="78"/>
      <c r="F66" s="99"/>
      <c r="G66" s="99"/>
    </row>
    <row r="67" spans="1:7" s="1" customFormat="1" ht="46" x14ac:dyDescent="0.5">
      <c r="A67" s="83" t="s">
        <v>42</v>
      </c>
      <c r="B67" s="100" t="s">
        <v>37</v>
      </c>
      <c r="C67" s="100"/>
      <c r="D67" s="100"/>
      <c r="E67" s="100"/>
      <c r="F67" s="100"/>
      <c r="G67" s="100"/>
    </row>
    <row r="68" spans="1:7" s="1" customFormat="1" ht="144" x14ac:dyDescent="0.5">
      <c r="A68" s="84" t="s">
        <v>43</v>
      </c>
      <c r="B68" s="70" t="s">
        <v>254</v>
      </c>
      <c r="C68" s="62" t="s">
        <v>30</v>
      </c>
      <c r="D68" s="67">
        <v>1</v>
      </c>
      <c r="E68" s="71"/>
      <c r="F68" s="71"/>
      <c r="G68" s="85"/>
    </row>
    <row r="69" spans="1:7" s="1" customFormat="1" ht="72" x14ac:dyDescent="0.5">
      <c r="A69" s="84" t="s">
        <v>44</v>
      </c>
      <c r="B69" s="70" t="s">
        <v>269</v>
      </c>
      <c r="C69" s="62" t="s">
        <v>30</v>
      </c>
      <c r="D69" s="67">
        <v>2</v>
      </c>
      <c r="E69" s="71"/>
      <c r="F69" s="71"/>
      <c r="G69" s="85"/>
    </row>
    <row r="70" spans="1:7" s="1" customFormat="1" ht="99.5" customHeight="1" x14ac:dyDescent="0.5">
      <c r="A70" s="84" t="s">
        <v>45</v>
      </c>
      <c r="B70" s="70" t="s">
        <v>263</v>
      </c>
      <c r="C70" s="62" t="s">
        <v>30</v>
      </c>
      <c r="D70" s="67">
        <v>2</v>
      </c>
      <c r="E70" s="71"/>
      <c r="F70" s="71"/>
      <c r="G70" s="85"/>
    </row>
    <row r="71" spans="1:7" s="1" customFormat="1" ht="139" customHeight="1" x14ac:dyDescent="0.5">
      <c r="A71" s="84" t="s">
        <v>46</v>
      </c>
      <c r="B71" s="70" t="s">
        <v>285</v>
      </c>
      <c r="C71" s="62" t="s">
        <v>30</v>
      </c>
      <c r="D71" s="67">
        <v>1</v>
      </c>
      <c r="E71" s="71"/>
      <c r="F71" s="71"/>
      <c r="G71" s="85"/>
    </row>
    <row r="72" spans="1:7" s="1" customFormat="1" ht="127" customHeight="1" x14ac:dyDescent="0.5">
      <c r="A72" s="84" t="s">
        <v>47</v>
      </c>
      <c r="B72" s="70" t="s">
        <v>270</v>
      </c>
      <c r="C72" s="62" t="s">
        <v>200</v>
      </c>
      <c r="D72" s="67">
        <v>1</v>
      </c>
      <c r="E72" s="71"/>
      <c r="F72" s="71"/>
      <c r="G72" s="85"/>
    </row>
    <row r="73" spans="1:7" s="1" customFormat="1" ht="129.5" customHeight="1" x14ac:dyDescent="0.5">
      <c r="A73" s="84" t="s">
        <v>48</v>
      </c>
      <c r="B73" s="70" t="s">
        <v>259</v>
      </c>
      <c r="C73" s="62" t="s">
        <v>30</v>
      </c>
      <c r="D73" s="67">
        <v>1</v>
      </c>
      <c r="E73" s="71"/>
      <c r="F73" s="71"/>
      <c r="G73" s="85"/>
    </row>
    <row r="74" spans="1:7" s="1" customFormat="1" ht="138" customHeight="1" x14ac:dyDescent="0.5">
      <c r="A74" s="84" t="s">
        <v>180</v>
      </c>
      <c r="B74" s="70" t="s">
        <v>260</v>
      </c>
      <c r="C74" s="62" t="s">
        <v>200</v>
      </c>
      <c r="D74" s="67">
        <v>1</v>
      </c>
      <c r="E74" s="71"/>
      <c r="F74" s="71"/>
      <c r="G74" s="85"/>
    </row>
    <row r="75" spans="1:7" ht="45.5" x14ac:dyDescent="0.9">
      <c r="A75" s="98" t="s">
        <v>41</v>
      </c>
      <c r="B75" s="98"/>
      <c r="C75" s="98"/>
      <c r="D75" s="98"/>
      <c r="E75" s="78"/>
      <c r="F75" s="99"/>
      <c r="G75" s="99"/>
    </row>
    <row r="76" spans="1:7" s="1" customFormat="1" ht="46" x14ac:dyDescent="0.5">
      <c r="A76" s="83" t="s">
        <v>50</v>
      </c>
      <c r="B76" s="100" t="s">
        <v>62</v>
      </c>
      <c r="C76" s="100"/>
      <c r="D76" s="100"/>
      <c r="E76" s="100"/>
      <c r="F76" s="100"/>
      <c r="G76" s="100"/>
    </row>
    <row r="77" spans="1:7" s="1" customFormat="1" ht="144" x14ac:dyDescent="0.5">
      <c r="A77" s="84" t="s">
        <v>51</v>
      </c>
      <c r="B77" s="70" t="s">
        <v>254</v>
      </c>
      <c r="C77" s="62" t="s">
        <v>30</v>
      </c>
      <c r="D77" s="67">
        <v>3</v>
      </c>
      <c r="E77" s="71"/>
      <c r="F77" s="71"/>
      <c r="G77" s="85"/>
    </row>
    <row r="78" spans="1:7" s="1" customFormat="1" ht="72" x14ac:dyDescent="0.5">
      <c r="A78" s="84" t="s">
        <v>52</v>
      </c>
      <c r="B78" s="70" t="s">
        <v>269</v>
      </c>
      <c r="C78" s="62" t="s">
        <v>30</v>
      </c>
      <c r="D78" s="67">
        <v>3</v>
      </c>
      <c r="E78" s="71"/>
      <c r="F78" s="71"/>
      <c r="G78" s="85"/>
    </row>
    <row r="79" spans="1:7" s="1" customFormat="1" ht="72" x14ac:dyDescent="0.5">
      <c r="A79" s="84" t="s">
        <v>63</v>
      </c>
      <c r="B79" s="70" t="s">
        <v>263</v>
      </c>
      <c r="C79" s="62" t="s">
        <v>30</v>
      </c>
      <c r="D79" s="67">
        <v>3</v>
      </c>
      <c r="E79" s="71"/>
      <c r="F79" s="71"/>
      <c r="G79" s="85"/>
    </row>
    <row r="80" spans="1:7" s="1" customFormat="1" ht="108" x14ac:dyDescent="0.5">
      <c r="A80" s="84" t="s">
        <v>53</v>
      </c>
      <c r="B80" s="70" t="s">
        <v>286</v>
      </c>
      <c r="C80" s="62" t="s">
        <v>30</v>
      </c>
      <c r="D80" s="67">
        <v>3</v>
      </c>
      <c r="E80" s="71"/>
      <c r="F80" s="71"/>
      <c r="G80" s="85"/>
    </row>
    <row r="81" spans="1:7" s="1" customFormat="1" ht="108" x14ac:dyDescent="0.5">
      <c r="A81" s="84" t="s">
        <v>54</v>
      </c>
      <c r="B81" s="70" t="s">
        <v>270</v>
      </c>
      <c r="C81" s="62" t="s">
        <v>200</v>
      </c>
      <c r="D81" s="67">
        <v>3</v>
      </c>
      <c r="E81" s="71"/>
      <c r="F81" s="71"/>
      <c r="G81" s="85"/>
    </row>
    <row r="82" spans="1:7" s="1" customFormat="1" ht="108" x14ac:dyDescent="0.5">
      <c r="A82" s="84" t="s">
        <v>55</v>
      </c>
      <c r="B82" s="70" t="s">
        <v>271</v>
      </c>
      <c r="C82" s="62" t="s">
        <v>30</v>
      </c>
      <c r="D82" s="67">
        <v>1</v>
      </c>
      <c r="E82" s="71"/>
      <c r="F82" s="71"/>
      <c r="G82" s="85"/>
    </row>
    <row r="83" spans="1:7" ht="45.5" x14ac:dyDescent="0.9">
      <c r="A83" s="98" t="s">
        <v>90</v>
      </c>
      <c r="B83" s="98"/>
      <c r="C83" s="98"/>
      <c r="D83" s="98"/>
      <c r="E83" s="78"/>
      <c r="F83" s="99"/>
      <c r="G83" s="99"/>
    </row>
    <row r="84" spans="1:7" s="1" customFormat="1" ht="46" x14ac:dyDescent="0.5">
      <c r="A84" s="83" t="s">
        <v>66</v>
      </c>
      <c r="B84" s="100" t="s">
        <v>64</v>
      </c>
      <c r="C84" s="100"/>
      <c r="D84" s="100"/>
      <c r="E84" s="100"/>
      <c r="F84" s="100"/>
      <c r="G84" s="100"/>
    </row>
    <row r="85" spans="1:7" s="1" customFormat="1" ht="108" x14ac:dyDescent="0.5">
      <c r="A85" s="84" t="s">
        <v>67</v>
      </c>
      <c r="B85" s="70" t="s">
        <v>259</v>
      </c>
      <c r="C85" s="62" t="s">
        <v>30</v>
      </c>
      <c r="D85" s="67">
        <v>2</v>
      </c>
      <c r="E85" s="71"/>
      <c r="F85" s="71"/>
      <c r="G85" s="85"/>
    </row>
    <row r="86" spans="1:7" s="1" customFormat="1" ht="108" x14ac:dyDescent="0.5">
      <c r="A86" s="84" t="s">
        <v>69</v>
      </c>
      <c r="B86" s="70" t="s">
        <v>244</v>
      </c>
      <c r="C86" s="62" t="s">
        <v>200</v>
      </c>
      <c r="D86" s="67">
        <v>2</v>
      </c>
      <c r="E86" s="71"/>
      <c r="F86" s="71"/>
      <c r="G86" s="85"/>
    </row>
    <row r="87" spans="1:7" s="1" customFormat="1" ht="108" x14ac:dyDescent="0.5">
      <c r="A87" s="84" t="s">
        <v>70</v>
      </c>
      <c r="B87" s="70" t="s">
        <v>247</v>
      </c>
      <c r="C87" s="62" t="s">
        <v>30</v>
      </c>
      <c r="D87" s="67">
        <v>2</v>
      </c>
      <c r="E87" s="71"/>
      <c r="F87" s="71"/>
      <c r="G87" s="85"/>
    </row>
    <row r="88" spans="1:7" s="1" customFormat="1" ht="108" x14ac:dyDescent="0.5">
      <c r="A88" s="84" t="s">
        <v>71</v>
      </c>
      <c r="B88" s="70" t="s">
        <v>272</v>
      </c>
      <c r="C88" s="62" t="s">
        <v>30</v>
      </c>
      <c r="D88" s="67">
        <v>4</v>
      </c>
      <c r="E88" s="71"/>
      <c r="F88" s="71"/>
      <c r="G88" s="85"/>
    </row>
    <row r="89" spans="1:7" s="1" customFormat="1" ht="108" x14ac:dyDescent="0.5">
      <c r="A89" s="84" t="s">
        <v>72</v>
      </c>
      <c r="B89" s="70" t="s">
        <v>273</v>
      </c>
      <c r="C89" s="62" t="s">
        <v>30</v>
      </c>
      <c r="D89" s="67">
        <v>4</v>
      </c>
      <c r="E89" s="71"/>
      <c r="F89" s="71"/>
      <c r="G89" s="85"/>
    </row>
    <row r="90" spans="1:7" s="1" customFormat="1" ht="72" x14ac:dyDescent="0.5">
      <c r="A90" s="84" t="s">
        <v>162</v>
      </c>
      <c r="B90" s="70" t="s">
        <v>274</v>
      </c>
      <c r="C90" s="62" t="s">
        <v>30</v>
      </c>
      <c r="D90" s="67">
        <v>3</v>
      </c>
      <c r="E90" s="71"/>
      <c r="F90" s="71"/>
      <c r="G90" s="68"/>
    </row>
    <row r="91" spans="1:7" s="1" customFormat="1" ht="72" x14ac:dyDescent="0.5">
      <c r="A91" s="84" t="s">
        <v>201</v>
      </c>
      <c r="B91" s="70" t="s">
        <v>275</v>
      </c>
      <c r="C91" s="62" t="s">
        <v>30</v>
      </c>
      <c r="D91" s="67">
        <v>2</v>
      </c>
      <c r="E91" s="71"/>
      <c r="F91" s="71"/>
      <c r="G91" s="68"/>
    </row>
    <row r="92" spans="1:7" s="1" customFormat="1" ht="72" x14ac:dyDescent="0.5">
      <c r="A92" s="84" t="s">
        <v>202</v>
      </c>
      <c r="B92" s="70" t="s">
        <v>269</v>
      </c>
      <c r="C92" s="62" t="s">
        <v>30</v>
      </c>
      <c r="D92" s="67">
        <v>2</v>
      </c>
      <c r="E92" s="71"/>
      <c r="F92" s="71"/>
      <c r="G92" s="85"/>
    </row>
    <row r="93" spans="1:7" s="1" customFormat="1" ht="72" x14ac:dyDescent="0.5">
      <c r="A93" s="84" t="s">
        <v>206</v>
      </c>
      <c r="B93" s="70" t="s">
        <v>252</v>
      </c>
      <c r="C93" s="62" t="s">
        <v>30</v>
      </c>
      <c r="D93" s="67">
        <v>4</v>
      </c>
      <c r="E93" s="71"/>
      <c r="F93" s="71"/>
      <c r="G93" s="85"/>
    </row>
    <row r="94" spans="1:7" s="1" customFormat="1" ht="72" x14ac:dyDescent="0.5">
      <c r="A94" s="84" t="s">
        <v>207</v>
      </c>
      <c r="B94" s="70" t="s">
        <v>263</v>
      </c>
      <c r="C94" s="62" t="s">
        <v>30</v>
      </c>
      <c r="D94" s="67">
        <v>2</v>
      </c>
      <c r="E94" s="71"/>
      <c r="F94" s="71"/>
      <c r="G94" s="85"/>
    </row>
    <row r="95" spans="1:7" ht="45.5" x14ac:dyDescent="0.9">
      <c r="A95" s="98" t="s">
        <v>89</v>
      </c>
      <c r="B95" s="98"/>
      <c r="C95" s="98"/>
      <c r="D95" s="98"/>
      <c r="E95" s="78"/>
      <c r="F95" s="99"/>
      <c r="G95" s="99"/>
    </row>
    <row r="96" spans="1:7" s="1" customFormat="1" ht="46" x14ac:dyDescent="0.5">
      <c r="A96" s="83" t="s">
        <v>74</v>
      </c>
      <c r="B96" s="100" t="s">
        <v>65</v>
      </c>
      <c r="C96" s="100"/>
      <c r="D96" s="100"/>
      <c r="E96" s="100"/>
      <c r="F96" s="100"/>
      <c r="G96" s="100"/>
    </row>
    <row r="97" spans="1:7" s="1" customFormat="1" ht="108" x14ac:dyDescent="0.5">
      <c r="A97" s="84" t="s">
        <v>75</v>
      </c>
      <c r="B97" s="70" t="s">
        <v>276</v>
      </c>
      <c r="C97" s="62" t="s">
        <v>30</v>
      </c>
      <c r="D97" s="67">
        <v>1</v>
      </c>
      <c r="E97" s="71"/>
      <c r="F97" s="75"/>
      <c r="G97" s="68"/>
    </row>
    <row r="98" spans="1:7" s="1" customFormat="1" ht="144" x14ac:dyDescent="0.5">
      <c r="A98" s="84" t="s">
        <v>76</v>
      </c>
      <c r="B98" s="70" t="s">
        <v>254</v>
      </c>
      <c r="C98" s="62" t="s">
        <v>30</v>
      </c>
      <c r="D98" s="67">
        <v>1</v>
      </c>
      <c r="E98" s="71"/>
      <c r="F98" s="75"/>
      <c r="G98" s="85"/>
    </row>
    <row r="99" spans="1:7" s="1" customFormat="1" ht="72" x14ac:dyDescent="0.5">
      <c r="A99" s="84" t="s">
        <v>77</v>
      </c>
      <c r="B99" s="70" t="s">
        <v>269</v>
      </c>
      <c r="C99" s="62" t="s">
        <v>30</v>
      </c>
      <c r="D99" s="67">
        <v>2</v>
      </c>
      <c r="E99" s="71"/>
      <c r="F99" s="75"/>
      <c r="G99" s="85"/>
    </row>
    <row r="100" spans="1:7" s="1" customFormat="1" ht="72" x14ac:dyDescent="0.5">
      <c r="A100" s="84" t="s">
        <v>93</v>
      </c>
      <c r="B100" s="70" t="s">
        <v>263</v>
      </c>
      <c r="C100" s="62" t="s">
        <v>30</v>
      </c>
      <c r="D100" s="67">
        <v>2</v>
      </c>
      <c r="E100" s="71"/>
      <c r="F100" s="75"/>
      <c r="G100" s="85"/>
    </row>
    <row r="101" spans="1:7" s="1" customFormat="1" ht="108" x14ac:dyDescent="0.5">
      <c r="A101" s="84" t="s">
        <v>78</v>
      </c>
      <c r="B101" s="70" t="s">
        <v>286</v>
      </c>
      <c r="C101" s="62" t="s">
        <v>30</v>
      </c>
      <c r="D101" s="67">
        <v>1</v>
      </c>
      <c r="E101" s="71"/>
      <c r="F101" s="75"/>
      <c r="G101" s="85"/>
    </row>
    <row r="102" spans="1:7" s="1" customFormat="1" ht="108" x14ac:dyDescent="0.5">
      <c r="A102" s="84" t="s">
        <v>181</v>
      </c>
      <c r="B102" s="70" t="s">
        <v>277</v>
      </c>
      <c r="C102" s="62" t="s">
        <v>200</v>
      </c>
      <c r="D102" s="67">
        <v>1</v>
      </c>
      <c r="E102" s="71"/>
      <c r="F102" s="75"/>
      <c r="G102" s="85"/>
    </row>
    <row r="103" spans="1:7" s="1" customFormat="1" ht="108" x14ac:dyDescent="0.5">
      <c r="A103" s="84" t="s">
        <v>182</v>
      </c>
      <c r="B103" s="70" t="s">
        <v>259</v>
      </c>
      <c r="C103" s="62" t="s">
        <v>30</v>
      </c>
      <c r="D103" s="67">
        <v>1</v>
      </c>
      <c r="E103" s="71"/>
      <c r="F103" s="75"/>
      <c r="G103" s="85"/>
    </row>
    <row r="104" spans="1:7" s="1" customFormat="1" ht="108" x14ac:dyDescent="0.5">
      <c r="A104" s="84" t="s">
        <v>183</v>
      </c>
      <c r="B104" s="70" t="s">
        <v>244</v>
      </c>
      <c r="C104" s="62" t="s">
        <v>200</v>
      </c>
      <c r="D104" s="67">
        <v>1</v>
      </c>
      <c r="E104" s="71"/>
      <c r="F104" s="75"/>
      <c r="G104" s="85"/>
    </row>
    <row r="105" spans="1:7" ht="45.5" x14ac:dyDescent="0.9">
      <c r="A105" s="98" t="s">
        <v>88</v>
      </c>
      <c r="B105" s="98"/>
      <c r="C105" s="98"/>
      <c r="D105" s="98"/>
      <c r="E105" s="78"/>
      <c r="F105" s="99"/>
      <c r="G105" s="99"/>
    </row>
    <row r="106" spans="1:7" s="1" customFormat="1" ht="46" x14ac:dyDescent="0.5">
      <c r="A106" s="83" t="s">
        <v>79</v>
      </c>
      <c r="B106" s="100" t="s">
        <v>68</v>
      </c>
      <c r="C106" s="100"/>
      <c r="D106" s="100"/>
      <c r="E106" s="100"/>
      <c r="F106" s="100"/>
      <c r="G106" s="100"/>
    </row>
    <row r="107" spans="1:7" s="1" customFormat="1" ht="144" x14ac:dyDescent="0.5">
      <c r="A107" s="84" t="s">
        <v>80</v>
      </c>
      <c r="B107" s="70" t="s">
        <v>254</v>
      </c>
      <c r="C107" s="62" t="s">
        <v>30</v>
      </c>
      <c r="D107" s="67">
        <v>1</v>
      </c>
      <c r="E107" s="71"/>
      <c r="F107" s="71"/>
      <c r="G107" s="85"/>
    </row>
    <row r="108" spans="1:7" s="1" customFormat="1" ht="72" x14ac:dyDescent="0.5">
      <c r="A108" s="84" t="s">
        <v>81</v>
      </c>
      <c r="B108" s="70" t="s">
        <v>269</v>
      </c>
      <c r="C108" s="62" t="s">
        <v>30</v>
      </c>
      <c r="D108" s="67">
        <v>1</v>
      </c>
      <c r="E108" s="71"/>
      <c r="F108" s="71"/>
      <c r="G108" s="85"/>
    </row>
    <row r="109" spans="1:7" s="1" customFormat="1" ht="72" x14ac:dyDescent="0.5">
      <c r="A109" s="84" t="s">
        <v>82</v>
      </c>
      <c r="B109" s="70" t="s">
        <v>263</v>
      </c>
      <c r="C109" s="62" t="s">
        <v>30</v>
      </c>
      <c r="D109" s="67">
        <v>1</v>
      </c>
      <c r="E109" s="71"/>
      <c r="F109" s="71"/>
      <c r="G109" s="85"/>
    </row>
    <row r="110" spans="1:7" s="1" customFormat="1" ht="108" x14ac:dyDescent="0.5">
      <c r="A110" s="84" t="s">
        <v>83</v>
      </c>
      <c r="B110" s="70" t="s">
        <v>286</v>
      </c>
      <c r="C110" s="62" t="s">
        <v>30</v>
      </c>
      <c r="D110" s="67">
        <v>1</v>
      </c>
      <c r="E110" s="71"/>
      <c r="F110" s="71"/>
      <c r="G110" s="85"/>
    </row>
    <row r="111" spans="1:7" s="1" customFormat="1" ht="108" x14ac:dyDescent="0.5">
      <c r="A111" s="84" t="s">
        <v>84</v>
      </c>
      <c r="B111" s="70" t="s">
        <v>277</v>
      </c>
      <c r="C111" s="62" t="s">
        <v>200</v>
      </c>
      <c r="D111" s="67">
        <v>1</v>
      </c>
      <c r="E111" s="71"/>
      <c r="F111" s="71"/>
      <c r="G111" s="85"/>
    </row>
    <row r="112" spans="1:7" s="1" customFormat="1" ht="108" x14ac:dyDescent="0.5">
      <c r="A112" s="84" t="s">
        <v>184</v>
      </c>
      <c r="B112" s="70" t="s">
        <v>278</v>
      </c>
      <c r="C112" s="62" t="s">
        <v>30</v>
      </c>
      <c r="D112" s="67">
        <v>1</v>
      </c>
      <c r="E112" s="71"/>
      <c r="F112" s="71"/>
      <c r="G112" s="85"/>
    </row>
    <row r="113" spans="1:7" s="1" customFormat="1" ht="72" x14ac:dyDescent="0.5">
      <c r="A113" s="84" t="s">
        <v>185</v>
      </c>
      <c r="B113" s="70" t="s">
        <v>267</v>
      </c>
      <c r="C113" s="62" t="s">
        <v>30</v>
      </c>
      <c r="D113" s="67">
        <v>1</v>
      </c>
      <c r="E113" s="71"/>
      <c r="F113" s="71"/>
      <c r="G113" s="85"/>
    </row>
    <row r="114" spans="1:7" s="1" customFormat="1" ht="108" x14ac:dyDescent="0.5">
      <c r="A114" s="84" t="s">
        <v>186</v>
      </c>
      <c r="B114" s="70" t="s">
        <v>247</v>
      </c>
      <c r="C114" s="62" t="s">
        <v>30</v>
      </c>
      <c r="D114" s="67">
        <v>1</v>
      </c>
      <c r="E114" s="71"/>
      <c r="F114" s="71"/>
      <c r="G114" s="85"/>
    </row>
    <row r="115" spans="1:7" s="1" customFormat="1" ht="108" x14ac:dyDescent="0.5">
      <c r="A115" s="84" t="s">
        <v>187</v>
      </c>
      <c r="B115" s="70" t="s">
        <v>279</v>
      </c>
      <c r="C115" s="62" t="s">
        <v>30</v>
      </c>
      <c r="D115" s="67">
        <v>1</v>
      </c>
      <c r="E115" s="71"/>
      <c r="F115" s="71"/>
      <c r="G115" s="85"/>
    </row>
    <row r="116" spans="1:7" s="1" customFormat="1" ht="108" x14ac:dyDescent="0.5">
      <c r="A116" s="84" t="s">
        <v>215</v>
      </c>
      <c r="B116" s="70" t="s">
        <v>273</v>
      </c>
      <c r="C116" s="62" t="s">
        <v>30</v>
      </c>
      <c r="D116" s="67">
        <v>1</v>
      </c>
      <c r="E116" s="71"/>
      <c r="F116" s="71"/>
      <c r="G116" s="85"/>
    </row>
    <row r="117" spans="1:7" s="1" customFormat="1" ht="72" x14ac:dyDescent="0.5">
      <c r="A117" s="84" t="s">
        <v>216</v>
      </c>
      <c r="B117" s="70" t="s">
        <v>252</v>
      </c>
      <c r="C117" s="62" t="s">
        <v>30</v>
      </c>
      <c r="D117" s="67">
        <v>1</v>
      </c>
      <c r="E117" s="71"/>
      <c r="F117" s="71"/>
      <c r="G117" s="85"/>
    </row>
    <row r="118" spans="1:7" ht="45.5" x14ac:dyDescent="0.9">
      <c r="A118" s="98" t="s">
        <v>87</v>
      </c>
      <c r="B118" s="98"/>
      <c r="C118" s="98"/>
      <c r="D118" s="98"/>
      <c r="E118" s="78"/>
      <c r="F118" s="99"/>
      <c r="G118" s="99"/>
    </row>
    <row r="119" spans="1:7" s="1" customFormat="1" ht="46" x14ac:dyDescent="0.5">
      <c r="A119" s="83" t="s">
        <v>94</v>
      </c>
      <c r="B119" s="100" t="s">
        <v>73</v>
      </c>
      <c r="C119" s="100"/>
      <c r="D119" s="100"/>
      <c r="E119" s="100"/>
      <c r="F119" s="100"/>
      <c r="G119" s="100"/>
    </row>
    <row r="120" spans="1:7" s="1" customFormat="1" ht="144" x14ac:dyDescent="0.5">
      <c r="A120" s="84" t="s">
        <v>95</v>
      </c>
      <c r="B120" s="70" t="s">
        <v>254</v>
      </c>
      <c r="C120" s="62" t="s">
        <v>30</v>
      </c>
      <c r="D120" s="67">
        <v>2</v>
      </c>
      <c r="E120" s="71"/>
      <c r="F120" s="71"/>
      <c r="G120" s="85"/>
    </row>
    <row r="121" spans="1:7" s="1" customFormat="1" ht="72" x14ac:dyDescent="0.5">
      <c r="A121" s="84" t="s">
        <v>96</v>
      </c>
      <c r="B121" s="70" t="s">
        <v>269</v>
      </c>
      <c r="C121" s="62" t="s">
        <v>30</v>
      </c>
      <c r="D121" s="67">
        <v>2</v>
      </c>
      <c r="E121" s="71"/>
      <c r="F121" s="71"/>
      <c r="G121" s="85"/>
    </row>
    <row r="122" spans="1:7" s="1" customFormat="1" ht="72" x14ac:dyDescent="0.5">
      <c r="A122" s="84" t="s">
        <v>97</v>
      </c>
      <c r="B122" s="70" t="s">
        <v>263</v>
      </c>
      <c r="C122" s="62" t="s">
        <v>30</v>
      </c>
      <c r="D122" s="67">
        <v>2</v>
      </c>
      <c r="E122" s="71"/>
      <c r="F122" s="71"/>
      <c r="G122" s="85"/>
    </row>
    <row r="123" spans="1:7" s="1" customFormat="1" ht="108" x14ac:dyDescent="0.5">
      <c r="A123" s="84" t="s">
        <v>98</v>
      </c>
      <c r="B123" s="70" t="s">
        <v>286</v>
      </c>
      <c r="C123" s="62" t="s">
        <v>30</v>
      </c>
      <c r="D123" s="67">
        <v>2</v>
      </c>
      <c r="E123" s="71"/>
      <c r="F123" s="71"/>
      <c r="G123" s="85"/>
    </row>
    <row r="124" spans="1:7" s="1" customFormat="1" ht="108" x14ac:dyDescent="0.5">
      <c r="A124" s="84" t="s">
        <v>99</v>
      </c>
      <c r="B124" s="70" t="s">
        <v>280</v>
      </c>
      <c r="C124" s="62" t="s">
        <v>200</v>
      </c>
      <c r="D124" s="67">
        <v>2</v>
      </c>
      <c r="E124" s="71"/>
      <c r="F124" s="71"/>
      <c r="G124" s="85"/>
    </row>
    <row r="125" spans="1:7" ht="45.5" x14ac:dyDescent="0.9">
      <c r="A125" s="98" t="s">
        <v>86</v>
      </c>
      <c r="B125" s="98"/>
      <c r="C125" s="98"/>
      <c r="D125" s="98"/>
      <c r="E125" s="78"/>
      <c r="F125" s="99"/>
      <c r="G125" s="99"/>
    </row>
    <row r="126" spans="1:7" s="1" customFormat="1" ht="46" x14ac:dyDescent="0.5">
      <c r="A126" s="83" t="s">
        <v>11</v>
      </c>
      <c r="B126" s="100" t="s">
        <v>36</v>
      </c>
      <c r="C126" s="100"/>
      <c r="D126" s="100"/>
      <c r="E126" s="100"/>
      <c r="F126" s="100"/>
      <c r="G126" s="100"/>
    </row>
    <row r="127" spans="1:7" s="1" customFormat="1" ht="144" x14ac:dyDescent="0.5">
      <c r="A127" s="84" t="s">
        <v>100</v>
      </c>
      <c r="B127" s="70" t="s">
        <v>254</v>
      </c>
      <c r="C127" s="62" t="s">
        <v>30</v>
      </c>
      <c r="D127" s="67">
        <v>1</v>
      </c>
      <c r="E127" s="71"/>
      <c r="F127" s="71"/>
      <c r="G127" s="85"/>
    </row>
    <row r="128" spans="1:7" s="1" customFormat="1" ht="72" x14ac:dyDescent="0.5">
      <c r="A128" s="84" t="s">
        <v>22</v>
      </c>
      <c r="B128" s="70" t="s">
        <v>269</v>
      </c>
      <c r="C128" s="62" t="s">
        <v>30</v>
      </c>
      <c r="D128" s="67">
        <v>1</v>
      </c>
      <c r="E128" s="71"/>
      <c r="F128" s="71"/>
      <c r="G128" s="85"/>
    </row>
    <row r="129" spans="1:7" s="1" customFormat="1" ht="72" x14ac:dyDescent="0.5">
      <c r="A129" s="84" t="s">
        <v>21</v>
      </c>
      <c r="B129" s="70" t="s">
        <v>263</v>
      </c>
      <c r="C129" s="62" t="s">
        <v>30</v>
      </c>
      <c r="D129" s="67">
        <v>1</v>
      </c>
      <c r="E129" s="71"/>
      <c r="F129" s="71"/>
      <c r="G129" s="85"/>
    </row>
    <row r="130" spans="1:7" s="1" customFormat="1" ht="108" x14ac:dyDescent="0.5">
      <c r="A130" s="84" t="s">
        <v>101</v>
      </c>
      <c r="B130" s="70" t="s">
        <v>286</v>
      </c>
      <c r="C130" s="62" t="s">
        <v>30</v>
      </c>
      <c r="D130" s="67">
        <v>1</v>
      </c>
      <c r="E130" s="71"/>
      <c r="F130" s="71"/>
      <c r="G130" s="85"/>
    </row>
    <row r="131" spans="1:7" s="1" customFormat="1" ht="108" x14ac:dyDescent="0.5">
      <c r="A131" s="84" t="s">
        <v>188</v>
      </c>
      <c r="B131" s="70" t="s">
        <v>280</v>
      </c>
      <c r="C131" s="62" t="s">
        <v>200</v>
      </c>
      <c r="D131" s="67">
        <v>1</v>
      </c>
      <c r="E131" s="71"/>
      <c r="F131" s="71"/>
      <c r="G131" s="85"/>
    </row>
    <row r="132" spans="1:7" ht="45.5" x14ac:dyDescent="0.9">
      <c r="A132" s="98" t="s">
        <v>210</v>
      </c>
      <c r="B132" s="98"/>
      <c r="C132" s="98"/>
      <c r="D132" s="98"/>
      <c r="E132" s="78"/>
      <c r="F132" s="99"/>
      <c r="G132" s="99"/>
    </row>
    <row r="133" spans="1:7" s="1" customFormat="1" ht="46" x14ac:dyDescent="0.5">
      <c r="A133" s="83" t="s">
        <v>189</v>
      </c>
      <c r="B133" s="100" t="s">
        <v>165</v>
      </c>
      <c r="C133" s="100"/>
      <c r="D133" s="100"/>
      <c r="E133" s="100"/>
      <c r="F133" s="100"/>
      <c r="G133" s="100"/>
    </row>
    <row r="134" spans="1:7" ht="144" x14ac:dyDescent="0.35">
      <c r="A134" s="84" t="s">
        <v>190</v>
      </c>
      <c r="B134" s="70" t="s">
        <v>254</v>
      </c>
      <c r="C134" s="62" t="s">
        <v>30</v>
      </c>
      <c r="D134" s="67">
        <v>3</v>
      </c>
      <c r="E134" s="71"/>
      <c r="F134" s="71"/>
      <c r="G134" s="85"/>
    </row>
    <row r="135" spans="1:7" ht="91" customHeight="1" x14ac:dyDescent="0.35">
      <c r="A135" s="84" t="s">
        <v>191</v>
      </c>
      <c r="B135" s="70" t="s">
        <v>269</v>
      </c>
      <c r="C135" s="62" t="s">
        <v>30</v>
      </c>
      <c r="D135" s="67">
        <v>3</v>
      </c>
      <c r="E135" s="71"/>
      <c r="F135" s="71"/>
      <c r="G135" s="85"/>
    </row>
    <row r="136" spans="1:7" ht="72" x14ac:dyDescent="0.35">
      <c r="A136" s="84" t="s">
        <v>192</v>
      </c>
      <c r="B136" s="70" t="s">
        <v>263</v>
      </c>
      <c r="C136" s="62" t="s">
        <v>30</v>
      </c>
      <c r="D136" s="67">
        <v>3</v>
      </c>
      <c r="E136" s="71"/>
      <c r="F136" s="71"/>
      <c r="G136" s="85"/>
    </row>
    <row r="137" spans="1:7" ht="108" x14ac:dyDescent="0.35">
      <c r="A137" s="84" t="s">
        <v>193</v>
      </c>
      <c r="B137" s="70" t="s">
        <v>286</v>
      </c>
      <c r="C137" s="62" t="s">
        <v>30</v>
      </c>
      <c r="D137" s="67">
        <v>3</v>
      </c>
      <c r="E137" s="71"/>
      <c r="F137" s="71"/>
      <c r="G137" s="85"/>
    </row>
    <row r="138" spans="1:7" ht="120.5" customHeight="1" x14ac:dyDescent="0.35">
      <c r="A138" s="84" t="s">
        <v>194</v>
      </c>
      <c r="B138" s="70" t="s">
        <v>280</v>
      </c>
      <c r="C138" s="62" t="s">
        <v>200</v>
      </c>
      <c r="D138" s="67">
        <v>3</v>
      </c>
      <c r="E138" s="71"/>
      <c r="F138" s="71"/>
      <c r="G138" s="85"/>
    </row>
    <row r="139" spans="1:7" ht="46" thickBot="1" x14ac:dyDescent="0.95">
      <c r="A139" s="90" t="s">
        <v>211</v>
      </c>
      <c r="B139" s="91"/>
      <c r="C139" s="91"/>
      <c r="D139" s="92"/>
      <c r="E139" s="78"/>
      <c r="F139" s="93"/>
      <c r="G139" s="94"/>
    </row>
    <row r="140" spans="1:7" ht="52" customHeight="1" thickBot="1" x14ac:dyDescent="0.85">
      <c r="A140" s="95" t="s">
        <v>208</v>
      </c>
      <c r="B140" s="96"/>
      <c r="C140" s="96"/>
      <c r="D140" s="96"/>
      <c r="E140" s="97"/>
      <c r="F140" s="76"/>
      <c r="G140" s="77"/>
    </row>
    <row r="142" spans="1:7" ht="80" customHeight="1" x14ac:dyDescent="1">
      <c r="B142" s="82"/>
      <c r="C142" s="89"/>
      <c r="D142" s="89"/>
      <c r="E142" s="89"/>
      <c r="F142" s="89"/>
      <c r="G142" s="82"/>
    </row>
    <row r="143" spans="1:7" ht="69" customHeight="1" x14ac:dyDescent="1">
      <c r="B143" s="82"/>
      <c r="C143" s="89"/>
      <c r="D143" s="89"/>
      <c r="E143" s="89"/>
      <c r="F143" s="89"/>
      <c r="G143" s="82"/>
    </row>
    <row r="144" spans="1:7" ht="102.5" customHeight="1" x14ac:dyDescent="1">
      <c r="B144" s="82"/>
      <c r="C144" s="89"/>
      <c r="D144" s="89"/>
      <c r="E144" s="82"/>
      <c r="F144" s="82"/>
      <c r="G144" s="82"/>
    </row>
    <row r="145" spans="2:7" ht="106.5" customHeight="1" x14ac:dyDescent="1">
      <c r="B145" s="82"/>
      <c r="C145" s="89"/>
      <c r="D145" s="89"/>
      <c r="E145" s="82"/>
      <c r="F145" s="82"/>
      <c r="G145" s="82"/>
    </row>
    <row r="146" spans="2:7" ht="46" x14ac:dyDescent="1">
      <c r="B146" s="82"/>
      <c r="C146" s="88"/>
      <c r="D146" s="88"/>
      <c r="E146" s="88"/>
      <c r="F146" s="88"/>
      <c r="G146" s="82"/>
    </row>
    <row r="147" spans="2:7" ht="31" customHeight="1" x14ac:dyDescent="1">
      <c r="B147" s="82"/>
      <c r="C147" s="82"/>
      <c r="D147" s="82"/>
      <c r="E147" s="82"/>
      <c r="F147" s="82"/>
      <c r="G147" s="82"/>
    </row>
    <row r="148" spans="2:7" ht="61" customHeight="1" x14ac:dyDescent="1">
      <c r="B148" s="82"/>
      <c r="C148" s="82"/>
      <c r="D148" s="82"/>
      <c r="E148" s="82"/>
      <c r="F148" s="82"/>
      <c r="G148" s="82"/>
    </row>
    <row r="149" spans="2:7" ht="76" customHeight="1" x14ac:dyDescent="1">
      <c r="B149" s="82"/>
      <c r="C149" s="82"/>
      <c r="D149" s="82"/>
      <c r="E149" s="82"/>
      <c r="F149" s="82"/>
      <c r="G149" s="82"/>
    </row>
    <row r="150" spans="2:7" ht="110" customHeight="1" x14ac:dyDescent="1">
      <c r="B150" s="82"/>
      <c r="C150" s="82"/>
      <c r="D150" s="82"/>
      <c r="E150" s="82"/>
      <c r="F150" s="82"/>
      <c r="G150" s="82"/>
    </row>
    <row r="151" spans="2:7" ht="100" customHeight="1" x14ac:dyDescent="1">
      <c r="B151" s="82"/>
      <c r="C151" s="82"/>
      <c r="D151" s="82"/>
      <c r="E151" s="82"/>
      <c r="F151" s="82"/>
      <c r="G151" s="82"/>
    </row>
    <row r="152" spans="2:7" ht="46" x14ac:dyDescent="1">
      <c r="B152" s="82"/>
      <c r="C152" s="82"/>
      <c r="D152" s="82"/>
      <c r="E152" s="82"/>
      <c r="F152" s="82"/>
      <c r="G152" s="82"/>
    </row>
  </sheetData>
  <mergeCells count="50">
    <mergeCell ref="B23:G23"/>
    <mergeCell ref="A1:G1"/>
    <mergeCell ref="A2:G2"/>
    <mergeCell ref="B4:G4"/>
    <mergeCell ref="A22:D22"/>
    <mergeCell ref="F22:G22"/>
    <mergeCell ref="B54:G54"/>
    <mergeCell ref="A25:D25"/>
    <mergeCell ref="F25:G25"/>
    <mergeCell ref="B26:G26"/>
    <mergeCell ref="A39:D39"/>
    <mergeCell ref="F39:G39"/>
    <mergeCell ref="B40:G40"/>
    <mergeCell ref="A46:D46"/>
    <mergeCell ref="F46:G46"/>
    <mergeCell ref="B47:G47"/>
    <mergeCell ref="A53:D53"/>
    <mergeCell ref="F53:G53"/>
    <mergeCell ref="B96:G96"/>
    <mergeCell ref="A66:D66"/>
    <mergeCell ref="F66:G66"/>
    <mergeCell ref="B67:G67"/>
    <mergeCell ref="A75:D75"/>
    <mergeCell ref="F75:G75"/>
    <mergeCell ref="B76:G76"/>
    <mergeCell ref="A83:D83"/>
    <mergeCell ref="F83:G83"/>
    <mergeCell ref="B84:G84"/>
    <mergeCell ref="A95:D95"/>
    <mergeCell ref="F95:G95"/>
    <mergeCell ref="B133:G133"/>
    <mergeCell ref="A105:D105"/>
    <mergeCell ref="F105:G105"/>
    <mergeCell ref="B106:G106"/>
    <mergeCell ref="A118:D118"/>
    <mergeCell ref="F118:G118"/>
    <mergeCell ref="B119:G119"/>
    <mergeCell ref="A125:D125"/>
    <mergeCell ref="F125:G125"/>
    <mergeCell ref="B126:G126"/>
    <mergeCell ref="A132:D132"/>
    <mergeCell ref="F132:G132"/>
    <mergeCell ref="C146:F146"/>
    <mergeCell ref="C144:D144"/>
    <mergeCell ref="C145:D145"/>
    <mergeCell ref="A139:D139"/>
    <mergeCell ref="F139:G139"/>
    <mergeCell ref="A140:E140"/>
    <mergeCell ref="C142:F142"/>
    <mergeCell ref="C143:F143"/>
  </mergeCells>
  <hyperlinks>
    <hyperlink ref="C97" r:id="rId1" display="M@" xr:uid="{9118B639-BA6A-42FF-9EB7-91E4CBC49A19}"/>
    <hyperlink ref="C19" r:id="rId2" display="M@" xr:uid="{E7C0EF44-A49E-4CDD-BB0C-015049AB64FE}"/>
    <hyperlink ref="C18" r:id="rId3" display="M@" xr:uid="{4C50E2AD-4C8C-4C30-B74D-B64C7E1EB7C9}"/>
  </hyperlinks>
  <pageMargins left="0.7" right="0.7" top="0.75" bottom="0.75" header="0.3" footer="0.3"/>
  <pageSetup paperSize="9" scale="35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Estimation Sheet</vt:lpstr>
      <vt:lpstr>Faizabad DH BoQ PR</vt:lpstr>
      <vt:lpstr>'Faizabad DH BoQ PR'!Print_Area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Zia Mohammad Amirzai</dc:creator>
  <cp:lastModifiedBy>Ansar Kazimi</cp:lastModifiedBy>
  <cp:lastPrinted>2024-08-21T06:41:54Z</cp:lastPrinted>
  <dcterms:created xsi:type="dcterms:W3CDTF">2022-06-26T03:44:01Z</dcterms:created>
  <dcterms:modified xsi:type="dcterms:W3CDTF">2024-08-21T06:42:18Z</dcterms:modified>
</cp:coreProperties>
</file>