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E:\30 - June Final MRRD\For MRRD &amp; PR\Islam Qala CHC (Health Care)\"/>
    </mc:Choice>
  </mc:AlternateContent>
  <xr:revisionPtr revIDLastSave="0" documentId="13_ncr:1_{3F2D9A68-9C01-43F0-9523-6AABA668CDC1}" xr6:coauthVersionLast="47" xr6:coauthVersionMax="47" xr10:uidLastSave="{00000000-0000-0000-0000-000000000000}"/>
  <bookViews>
    <workbookView xWindow="-110" yWindow="-110" windowWidth="19420" windowHeight="10300" xr2:uid="{C82F772C-17B0-406C-BCCA-D3DC741ACB1F}"/>
  </bookViews>
  <sheets>
    <sheet name="Islam Qala CHC PR" sheetId="13" r:id="rId1"/>
  </sheets>
  <definedNames>
    <definedName name="_xlnm.Print_Area" localSheetId="0">'Islam Qala CHC PR'!$A$1:$G$118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5" i="13" l="1"/>
  <c r="D82" i="13"/>
  <c r="D81" i="13"/>
  <c r="D80" i="13"/>
  <c r="D79" i="13"/>
  <c r="D78" i="13"/>
  <c r="D77" i="13"/>
  <c r="D74" i="13"/>
  <c r="D73" i="13"/>
  <c r="D72" i="13"/>
  <c r="D71" i="13"/>
  <c r="D70" i="13"/>
  <c r="D69" i="13"/>
  <c r="D68" i="13"/>
  <c r="D65" i="13"/>
  <c r="D64" i="13"/>
  <c r="D63" i="13"/>
  <c r="D62" i="13"/>
  <c r="D58" i="13"/>
  <c r="D55" i="13"/>
  <c r="D54" i="13"/>
  <c r="D53" i="13"/>
  <c r="D52" i="13"/>
  <c r="D47" i="13"/>
  <c r="D45" i="13"/>
  <c r="D44" i="13"/>
  <c r="D30" i="13"/>
  <c r="D29" i="13"/>
  <c r="D28" i="13"/>
  <c r="D27" i="13"/>
  <c r="D26" i="13"/>
  <c r="D25" i="13"/>
  <c r="D24" i="13"/>
  <c r="D23" i="13"/>
  <c r="D22" i="13"/>
  <c r="D17" i="13"/>
  <c r="D16" i="13"/>
  <c r="D15" i="13"/>
  <c r="D13" i="13"/>
  <c r="D12" i="13"/>
  <c r="D9" i="13"/>
  <c r="D7" i="13"/>
  <c r="D6" i="13"/>
  <c r="D5" i="13"/>
</calcChain>
</file>

<file path=xl/sharedStrings.xml><?xml version="1.0" encoding="utf-8"?>
<sst xmlns="http://schemas.openxmlformats.org/spreadsheetml/2006/main" count="337" uniqueCount="219">
  <si>
    <t>S/N</t>
  </si>
  <si>
    <t xml:space="preserve">Activity/Item/Description </t>
  </si>
  <si>
    <t>Unit</t>
  </si>
  <si>
    <t>Quantity</t>
  </si>
  <si>
    <t>Remarks</t>
  </si>
  <si>
    <t>A1</t>
  </si>
  <si>
    <t>A2</t>
  </si>
  <si>
    <t>A3</t>
  </si>
  <si>
    <t>A4</t>
  </si>
  <si>
    <t>M</t>
  </si>
  <si>
    <t>B</t>
  </si>
  <si>
    <t>B1</t>
  </si>
  <si>
    <t>B2</t>
  </si>
  <si>
    <t>B3</t>
  </si>
  <si>
    <t>B5</t>
  </si>
  <si>
    <t>D</t>
  </si>
  <si>
    <t>A5</t>
  </si>
  <si>
    <t>Unit Cost 
AFN</t>
  </si>
  <si>
    <t>Total Cost 
AFN</t>
  </si>
  <si>
    <t>Lum Sum</t>
  </si>
  <si>
    <t>A</t>
  </si>
  <si>
    <t>B7</t>
  </si>
  <si>
    <t>C</t>
  </si>
  <si>
    <t>Please see the attached drawing for more details</t>
  </si>
  <si>
    <t>Work should be done according to specifications</t>
  </si>
  <si>
    <t>Made of heavy duty 1.2mm thickness 304 stainless steel. Anti-rust, anti-corrosion, non-deformation long service life. Flowing speed up to 5 Gallons Per Minute (G.P.M.)</t>
  </si>
  <si>
    <t>M3</t>
  </si>
  <si>
    <t>M2</t>
  </si>
  <si>
    <t>B4</t>
  </si>
  <si>
    <t>C1</t>
  </si>
  <si>
    <t>C2</t>
  </si>
  <si>
    <t>C3</t>
  </si>
  <si>
    <t>C4</t>
  </si>
  <si>
    <t>B6</t>
  </si>
  <si>
    <t>Sub-Total Cost for Construction of Septic Tank</t>
  </si>
  <si>
    <t>Sub-Total Cost for Construction Drain Field</t>
  </si>
  <si>
    <t>white  color, good quality
(Thickness 0.75 cm on floor
and 0.5cm on walls, laser cut)</t>
  </si>
  <si>
    <t>D1</t>
  </si>
  <si>
    <t>D2</t>
  </si>
  <si>
    <t>D3</t>
  </si>
  <si>
    <t>D4</t>
  </si>
  <si>
    <t>D5</t>
  </si>
  <si>
    <t>D6</t>
  </si>
  <si>
    <t>D7</t>
  </si>
  <si>
    <t xml:space="preserve">Construction of Drain Field </t>
  </si>
  <si>
    <t>E</t>
  </si>
  <si>
    <t>E1</t>
  </si>
  <si>
    <t>E2</t>
  </si>
  <si>
    <t>E3</t>
  </si>
  <si>
    <t>E4</t>
  </si>
  <si>
    <t>No</t>
  </si>
  <si>
    <t>Existing Female Staff Flush toilet Rehabilitation</t>
  </si>
  <si>
    <t>F</t>
  </si>
  <si>
    <t>F1</t>
  </si>
  <si>
    <t>F2</t>
  </si>
  <si>
    <t>Sub Total cost of Existing BNFs Latrine Rehabilitation</t>
  </si>
  <si>
    <t>F3</t>
  </si>
  <si>
    <t>F4</t>
  </si>
  <si>
    <t>G</t>
  </si>
  <si>
    <t>G1</t>
  </si>
  <si>
    <t>G2</t>
  </si>
  <si>
    <t>G3</t>
  </si>
  <si>
    <t>G4</t>
  </si>
  <si>
    <t>G5</t>
  </si>
  <si>
    <t>G6</t>
  </si>
  <si>
    <t>WORLD VISION INTERNATIONAL
DAWAM WASH Project
BoQ for Islam Qala Health Center Rehabilitation Project</t>
  </si>
  <si>
    <t>Job</t>
  </si>
  <si>
    <t>Existing Male Staff Flush Toilet Rehabilitation</t>
  </si>
  <si>
    <t>Sub Total cost of Male Staff Flush Toilet</t>
  </si>
  <si>
    <t>Sub Total cost of Bore Well Protection Box/Manhole</t>
  </si>
  <si>
    <t>BoQ for Manhole Construction</t>
  </si>
  <si>
    <t>BoQ for Bore Well Protection Box</t>
  </si>
  <si>
    <t>Sub Total cost of Bore Well Protection Box</t>
  </si>
  <si>
    <t xml:space="preserve">New Wash Basin + Soak Pit </t>
  </si>
  <si>
    <t>Pair</t>
  </si>
  <si>
    <t>F5</t>
  </si>
  <si>
    <t>F6</t>
  </si>
  <si>
    <t>BoQ for Construction of 04 Flush Toilet for Male and Female BNFs</t>
  </si>
  <si>
    <t>Sub-Total Cost for Construction of 04 Flush Toilets</t>
  </si>
  <si>
    <t>F7</t>
  </si>
  <si>
    <t>H</t>
  </si>
  <si>
    <t>H1</t>
  </si>
  <si>
    <t>H2</t>
  </si>
  <si>
    <t>H3</t>
  </si>
  <si>
    <t>H4</t>
  </si>
  <si>
    <t>H5</t>
  </si>
  <si>
    <t>H6</t>
  </si>
  <si>
    <t>H7</t>
  </si>
  <si>
    <t>D8</t>
  </si>
  <si>
    <t>BoQ for Sewer System</t>
  </si>
  <si>
    <t>Sub-Total Cost for Sewer System</t>
  </si>
  <si>
    <t>BoQ for Water Supply System</t>
  </si>
  <si>
    <t>Sub-Total Cost for Water Supply System</t>
  </si>
  <si>
    <t>BoQ for Construction of Septic Tank for 04 Flush Toilets</t>
  </si>
  <si>
    <t>C5</t>
  </si>
  <si>
    <t>C6</t>
  </si>
  <si>
    <t>C7</t>
  </si>
  <si>
    <t>C8</t>
  </si>
  <si>
    <t>C9</t>
  </si>
  <si>
    <t>C10</t>
  </si>
  <si>
    <t>C11</t>
  </si>
  <si>
    <t>C12</t>
  </si>
  <si>
    <t>C13</t>
  </si>
  <si>
    <t>C14</t>
  </si>
  <si>
    <t>C15</t>
  </si>
  <si>
    <t>C16</t>
  </si>
  <si>
    <t>C17</t>
  </si>
  <si>
    <t>C18</t>
  </si>
  <si>
    <t>C19</t>
  </si>
  <si>
    <t>C20</t>
  </si>
  <si>
    <t>C21</t>
  </si>
  <si>
    <t>C22</t>
  </si>
  <si>
    <t>C23</t>
  </si>
  <si>
    <t>C24</t>
  </si>
  <si>
    <t>C25</t>
  </si>
  <si>
    <t>C26</t>
  </si>
  <si>
    <t>C27</t>
  </si>
  <si>
    <t>C28</t>
  </si>
  <si>
    <t>C29</t>
  </si>
  <si>
    <t>I</t>
  </si>
  <si>
    <t>I1</t>
  </si>
  <si>
    <t>I2</t>
  </si>
  <si>
    <t>I3</t>
  </si>
  <si>
    <t>I4</t>
  </si>
  <si>
    <t>J</t>
  </si>
  <si>
    <t>J1</t>
  </si>
  <si>
    <t>J2</t>
  </si>
  <si>
    <t>J3</t>
  </si>
  <si>
    <t>J4</t>
  </si>
  <si>
    <t>J5</t>
  </si>
  <si>
    <t>J6</t>
  </si>
  <si>
    <t>J7</t>
  </si>
  <si>
    <t>J8</t>
  </si>
  <si>
    <t>J9</t>
  </si>
  <si>
    <t>J10</t>
  </si>
  <si>
    <t>J11</t>
  </si>
  <si>
    <t>J12</t>
  </si>
  <si>
    <t>J13</t>
  </si>
  <si>
    <t>J14</t>
  </si>
  <si>
    <t>J15</t>
  </si>
  <si>
    <t>J16</t>
  </si>
  <si>
    <t>J17</t>
  </si>
  <si>
    <t>Grand Total for All BoQ (A+B+C+D+E+F+G+H+I+J)</t>
  </si>
  <si>
    <r>
      <rPr>
        <b/>
        <sz val="36"/>
        <color theme="1"/>
        <rFont val="Calibri"/>
        <family val="2"/>
        <scheme val="minor"/>
      </rPr>
      <t>Excavation Work of Sewer Pipe:</t>
    </r>
    <r>
      <rPr>
        <sz val="36"/>
        <color theme="1"/>
        <rFont val="Calibri"/>
        <family val="2"/>
        <scheme val="minor"/>
      </rPr>
      <t xml:space="preserve">
Excavation works in all kinds of soil.</t>
    </r>
  </si>
  <si>
    <r>
      <rPr>
        <b/>
        <sz val="36"/>
        <color theme="1"/>
        <rFont val="Calibri"/>
        <family val="2"/>
        <scheme val="minor"/>
      </rPr>
      <t>Sewer Pipe:</t>
    </r>
    <r>
      <rPr>
        <sz val="36"/>
        <color theme="1"/>
        <rFont val="Calibri"/>
        <family val="2"/>
        <scheme val="minor"/>
      </rPr>
      <t xml:space="preserve">
Provision and installation of 5" PVC Pipe ( C-Class), from toilet to Septic Tank to Drain Field with all required fittings according to Engineering consideration, complete work.</t>
    </r>
  </si>
  <si>
    <r>
      <rPr>
        <b/>
        <sz val="36"/>
        <color theme="1"/>
        <rFont val="Calibri"/>
        <family val="2"/>
        <scheme val="minor"/>
      </rPr>
      <t>Sewer Pipe:</t>
    </r>
    <r>
      <rPr>
        <sz val="36"/>
        <color theme="1"/>
        <rFont val="Calibri"/>
        <family val="2"/>
        <scheme val="minor"/>
      </rPr>
      <t xml:space="preserve">
Provision and installation of 4" PVC Pipe ( C-Class), from toilet to Septic Tank to Drain Field with all required fittings according to Engineering consideration, complete work.</t>
    </r>
  </si>
  <si>
    <r>
      <rPr>
        <b/>
        <sz val="36"/>
        <color theme="1"/>
        <rFont val="Calibri"/>
        <family val="2"/>
        <scheme val="minor"/>
      </rPr>
      <t>Sewer Pipe:</t>
    </r>
    <r>
      <rPr>
        <sz val="36"/>
        <color theme="1"/>
        <rFont val="Calibri"/>
        <family val="2"/>
        <scheme val="minor"/>
      </rPr>
      <t xml:space="preserve">
Provision and installation of 2" PVC Pipe ( C-Class), from wash basin to soak pit with all required fittings according to Engineering consideration, complete work.</t>
    </r>
  </si>
  <si>
    <r>
      <rPr>
        <b/>
        <sz val="36"/>
        <color theme="1"/>
        <rFont val="Calibri"/>
        <family val="2"/>
        <scheme val="minor"/>
      </rPr>
      <t>Backfilling Work of Sewer Pipe:</t>
    </r>
    <r>
      <rPr>
        <sz val="36"/>
        <color theme="1"/>
        <rFont val="Calibri"/>
        <family val="2"/>
        <scheme val="minor"/>
      </rPr>
      <t xml:space="preserve">
Backfilling from excavated soil with proper compaction. </t>
    </r>
  </si>
  <si>
    <r>
      <rPr>
        <b/>
        <sz val="36"/>
        <color theme="1"/>
        <rFont val="Calibri"/>
        <family val="2"/>
        <scheme val="minor"/>
      </rPr>
      <t>Excavation Work for Water Supply Trench:</t>
    </r>
    <r>
      <rPr>
        <sz val="36"/>
        <color theme="1"/>
        <rFont val="Calibri"/>
        <family val="2"/>
        <scheme val="minor"/>
      </rPr>
      <t xml:space="preserve">
Excavation works in all kinds of soil including existing PCC demolition according to technical requirements.</t>
    </r>
  </si>
  <si>
    <r>
      <rPr>
        <b/>
        <sz val="36"/>
        <color theme="1"/>
        <rFont val="Calibri"/>
        <family val="2"/>
        <scheme val="minor"/>
      </rPr>
      <t>Backfilling of water Pipe Treanch:</t>
    </r>
    <r>
      <rPr>
        <sz val="36"/>
        <color theme="1"/>
        <rFont val="Calibri"/>
        <family val="2"/>
        <scheme val="minor"/>
      </rPr>
      <t xml:space="preserve">
Backfilling of water treanch with proper compaction</t>
    </r>
  </si>
  <si>
    <r>
      <rPr>
        <b/>
        <sz val="36"/>
        <rFont val="Calibri"/>
        <family val="2"/>
        <scheme val="minor"/>
      </rPr>
      <t>PPR-40mm:</t>
    </r>
    <r>
      <rPr>
        <sz val="36"/>
        <rFont val="Calibri"/>
        <family val="2"/>
        <scheme val="minor"/>
      </rPr>
      <t xml:space="preserve">
Provission and installation of PPR pipe- 40mm, PN-10,  with control valve and all required fittings complete work.
</t>
    </r>
  </si>
  <si>
    <r>
      <rPr>
        <b/>
        <sz val="36"/>
        <rFont val="Calibri"/>
        <family val="2"/>
        <scheme val="minor"/>
      </rPr>
      <t>PPR-32mm:</t>
    </r>
    <r>
      <rPr>
        <sz val="36"/>
        <rFont val="Calibri"/>
        <family val="2"/>
        <scheme val="minor"/>
      </rPr>
      <t xml:space="preserve">
Provission and installation of PPR pipe- 32mm, PN-10, with control valve and all required fittings complete work.
</t>
    </r>
  </si>
  <si>
    <r>
      <rPr>
        <b/>
        <sz val="36"/>
        <rFont val="Calibri"/>
        <family val="2"/>
        <scheme val="minor"/>
      </rPr>
      <t>PCC M: 1:2:4:</t>
    </r>
    <r>
      <rPr>
        <sz val="36"/>
        <rFont val="Calibri"/>
        <family val="2"/>
        <scheme val="minor"/>
      </rPr>
      <t xml:space="preserve">
Providing and laying 10 cm. thick plain cement concrete 1:2:4 (M15) in perfect line &amp; level with neat cement finish including necessary formworks and curing all complete</t>
    </r>
  </si>
  <si>
    <r>
      <rPr>
        <b/>
        <sz val="36"/>
        <rFont val="Calibri"/>
        <family val="2"/>
        <scheme val="minor"/>
      </rPr>
      <t>Roof Water Tank:</t>
    </r>
    <r>
      <rPr>
        <sz val="36"/>
        <rFont val="Calibri"/>
        <family val="2"/>
        <scheme val="minor"/>
      </rPr>
      <t xml:space="preserve">
Supply and installation of plastic- 3 layer roof water tank capacity=2000 litres including covering glass wool and all required fittings and activities, connection to the water system. </t>
    </r>
  </si>
  <si>
    <r>
      <rPr>
        <b/>
        <sz val="36"/>
        <rFont val="Calibri"/>
        <family val="2"/>
        <scheme val="minor"/>
      </rPr>
      <t>Demolition works:</t>
    </r>
    <r>
      <rPr>
        <sz val="36"/>
        <rFont val="Calibri"/>
        <family val="2"/>
        <scheme val="minor"/>
      </rPr>
      <t xml:space="preserve"> 
Demolition of Existing BNFs dry vault latrine (3.75m X 2.8m X 2.15m )and removing the human waste to a remot and proper area plus preparation of the site for new construction work.</t>
    </r>
  </si>
  <si>
    <r>
      <rPr>
        <b/>
        <sz val="36"/>
        <rFont val="Calibri"/>
        <family val="2"/>
        <scheme val="minor"/>
      </rPr>
      <t>Excavation works.</t>
    </r>
    <r>
      <rPr>
        <sz val="36"/>
        <rFont val="Calibri"/>
        <family val="2"/>
        <scheme val="minor"/>
      </rPr>
      <t xml:space="preserve">
in all kinds of soil.</t>
    </r>
  </si>
  <si>
    <r>
      <rPr>
        <b/>
        <sz val="36"/>
        <rFont val="Calibri"/>
        <family val="2"/>
        <scheme val="minor"/>
      </rPr>
      <t xml:space="preserve">Stone Masonary Work:
</t>
    </r>
    <r>
      <rPr>
        <sz val="36"/>
        <rFont val="Calibri"/>
        <family val="2"/>
        <scheme val="minor"/>
      </rPr>
      <t xml:space="preserve">Providing and laying stone masonry in 1:4 cement mortar in perfect line &amp; level and curing all complete </t>
    </r>
  </si>
  <si>
    <r>
      <rPr>
        <b/>
        <sz val="36"/>
        <rFont val="Calibri"/>
        <family val="2"/>
        <scheme val="minor"/>
      </rPr>
      <t>Pointing Work:</t>
    </r>
    <r>
      <rPr>
        <sz val="36"/>
        <rFont val="Calibri"/>
        <family val="2"/>
        <scheme val="minor"/>
      </rPr>
      <t xml:space="preserve">
1:3 cement pointing on the stone wall including raking the joints and curing all complete.</t>
    </r>
  </si>
  <si>
    <r>
      <rPr>
        <b/>
        <sz val="36"/>
        <rFont val="Calibri"/>
        <family val="2"/>
        <scheme val="minor"/>
      </rPr>
      <t>Burnt Brick Work:</t>
    </r>
    <r>
      <rPr>
        <sz val="36"/>
        <rFont val="Calibri"/>
        <family val="2"/>
        <scheme val="minor"/>
      </rPr>
      <t xml:space="preserve">
Providing and laying first-class burnt brickwork in 1:4 cement mortar in perfect line &amp; level and curing all complete.</t>
    </r>
  </si>
  <si>
    <r>
      <rPr>
        <b/>
        <sz val="36"/>
        <rFont val="Calibri"/>
        <family val="2"/>
        <scheme val="minor"/>
      </rPr>
      <t>Back Filling Work:</t>
    </r>
    <r>
      <rPr>
        <sz val="36"/>
        <rFont val="Calibri"/>
        <family val="2"/>
        <scheme val="minor"/>
      </rPr>
      <t xml:space="preserve">
Providing and filling with soil in 15cm layers, watering &amp; ramming all complete</t>
    </r>
  </si>
  <si>
    <r>
      <rPr>
        <b/>
        <sz val="36"/>
        <rFont val="Calibri"/>
        <family val="2"/>
        <scheme val="minor"/>
      </rPr>
      <t xml:space="preserve">Gravel for Soling: </t>
    </r>
    <r>
      <rPr>
        <sz val="36"/>
        <rFont val="Calibri"/>
        <family val="2"/>
        <scheme val="minor"/>
      </rPr>
      <t xml:space="preserve">
Providing and filling gravel/sand including watering and compacting all complete.</t>
    </r>
  </si>
  <si>
    <r>
      <rPr>
        <b/>
        <sz val="36"/>
        <rFont val="Calibri"/>
        <family val="2"/>
        <scheme val="minor"/>
      </rPr>
      <t>PCC M: 1:2:4:</t>
    </r>
    <r>
      <rPr>
        <sz val="36"/>
        <rFont val="Calibri"/>
        <family val="2"/>
        <scheme val="minor"/>
      </rPr>
      <t xml:space="preserve">
Providing and laying 7 cm. thick plain cement concrete 1:2:4 (M15) in perfect line &amp; level with neat cement finish including necessary formworks and curing all complete</t>
    </r>
  </si>
  <si>
    <r>
      <rPr>
        <b/>
        <sz val="36"/>
        <rFont val="Calibri"/>
        <family val="2"/>
        <scheme val="minor"/>
      </rPr>
      <t>Plaster Work:</t>
    </r>
    <r>
      <rPr>
        <sz val="36"/>
        <rFont val="Calibri"/>
        <family val="2"/>
        <scheme val="minor"/>
      </rPr>
      <t xml:space="preserve">
12.5mm or more thick cement plaster in 1:4 cement mortar with a smooth finish in line &amp; level including raking the joints, wetting the surface, and curing all complete.</t>
    </r>
  </si>
  <si>
    <r>
      <rPr>
        <b/>
        <sz val="36"/>
        <rFont val="Calibri"/>
        <family val="2"/>
        <scheme val="minor"/>
      </rPr>
      <t>RCC Work M:1:1.5:3:</t>
    </r>
    <r>
      <rPr>
        <sz val="36"/>
        <rFont val="Calibri"/>
        <family val="2"/>
        <scheme val="minor"/>
      </rPr>
      <t xml:space="preserve">
Providing and laying reinforced cement concrete 1:1.5:3 (M20) in foundation (footings), Column, Beam, Slab, and Parpet wall in perfect line &amp; level with proper compaction using the vibrator, curing all complete including the cost of the form works and the reinforcement.</t>
    </r>
  </si>
  <si>
    <r>
      <rPr>
        <b/>
        <sz val="36"/>
        <rFont val="Calibri"/>
        <family val="2"/>
        <scheme val="minor"/>
      </rPr>
      <t>Electrical Work:</t>
    </r>
    <r>
      <rPr>
        <sz val="36"/>
        <rFont val="Calibri"/>
        <family val="2"/>
        <scheme val="minor"/>
      </rPr>
      <t xml:space="preserve">
Providing and fixing of Electrical works (Bulb, Socket and Exhaust fan-25.4cm with connection from the nearest electricle line) all necessary fittings complete with testing and ready for operation as per drawing, specifications, manufacturer's recommendations, and Engineer's instructions. </t>
    </r>
  </si>
  <si>
    <r>
      <rPr>
        <b/>
        <sz val="36"/>
        <color rgb="FF000000"/>
        <rFont val="Calibri"/>
        <family val="2"/>
        <scheme val="minor"/>
      </rPr>
      <t xml:space="preserve">European Type Toilet:
</t>
    </r>
    <r>
      <rPr>
        <sz val="36"/>
        <color rgb="FF000000"/>
        <rFont val="Calibri"/>
        <family val="2"/>
        <scheme val="minor"/>
      </rPr>
      <t xml:space="preserve">Provission &amp; Installation </t>
    </r>
    <r>
      <rPr>
        <sz val="36"/>
        <color indexed="8"/>
        <rFont val="Calibri"/>
        <family val="2"/>
        <scheme val="minor"/>
      </rPr>
      <t xml:space="preserve">Commodity toilet chairs ( European Type).
</t>
    </r>
  </si>
  <si>
    <r>
      <rPr>
        <b/>
        <sz val="36"/>
        <color rgb="FF000000"/>
        <rFont val="Calibri"/>
        <family val="2"/>
        <scheme val="minor"/>
      </rPr>
      <t xml:space="preserve">Eastern Toilet:
</t>
    </r>
    <r>
      <rPr>
        <sz val="36"/>
        <color rgb="FF000000"/>
        <rFont val="Calibri"/>
        <family val="2"/>
        <scheme val="minor"/>
      </rPr>
      <t>Provission &amp; Installation eastern T</t>
    </r>
    <r>
      <rPr>
        <sz val="36"/>
        <color indexed="8"/>
        <rFont val="Calibri"/>
        <family val="2"/>
        <scheme val="minor"/>
      </rPr>
      <t xml:space="preserve">oilet ( Farshi Type).
</t>
    </r>
  </si>
  <si>
    <r>
      <rPr>
        <b/>
        <sz val="36"/>
        <rFont val="Calibri"/>
        <family val="2"/>
        <scheme val="minor"/>
      </rPr>
      <t>Supply and installation of New wash basin:</t>
    </r>
    <r>
      <rPr>
        <sz val="36"/>
        <rFont val="Calibri"/>
        <family val="2"/>
        <scheme val="minor"/>
      </rPr>
      <t xml:space="preserve">
Supply and installation of wash basin plus flexible drainage pipe and all required fittings and accessories.
</t>
    </r>
  </si>
  <si>
    <r>
      <rPr>
        <b/>
        <sz val="36"/>
        <rFont val="Calibri"/>
        <family val="2"/>
        <scheme val="minor"/>
      </rPr>
      <t>Supply and installation of Soap Keeper:</t>
    </r>
    <r>
      <rPr>
        <sz val="36"/>
        <rFont val="Calibri"/>
        <family val="2"/>
        <scheme val="minor"/>
      </rPr>
      <t xml:space="preserve">
Supply and installation of soap keeper.</t>
    </r>
  </si>
  <si>
    <r>
      <rPr>
        <b/>
        <sz val="36"/>
        <rFont val="Calibri"/>
        <family val="2"/>
        <scheme val="minor"/>
      </rPr>
      <t>Supply and installation of Mirror:</t>
    </r>
    <r>
      <rPr>
        <sz val="36"/>
        <rFont val="Calibri"/>
        <family val="2"/>
        <scheme val="minor"/>
      </rPr>
      <t xml:space="preserve">
Supply and installation of Mirror size 40x 60 cm.</t>
    </r>
  </si>
  <si>
    <r>
      <rPr>
        <b/>
        <sz val="36"/>
        <rFont val="Calibri"/>
        <family val="2"/>
        <scheme val="minor"/>
      </rPr>
      <t>Supply and installation of Shoutoff valve and Flexible Pipe:</t>
    </r>
    <r>
      <rPr>
        <sz val="36"/>
        <rFont val="Calibri"/>
        <family val="2"/>
        <scheme val="minor"/>
      </rPr>
      <t xml:space="preserve">
Supply and installation of shoutoff valves, flexible pipse plus all required fittings and activities.</t>
    </r>
  </si>
  <si>
    <r>
      <rPr>
        <b/>
        <sz val="36"/>
        <rFont val="Calibri"/>
        <family val="2"/>
        <scheme val="minor"/>
      </rPr>
      <t>Supply and installation of 50 Litres Boiler:</t>
    </r>
    <r>
      <rPr>
        <sz val="36"/>
        <rFont val="Calibri"/>
        <family val="2"/>
        <scheme val="minor"/>
      </rPr>
      <t xml:space="preserve">
Supply and installation of 50-litre Boiler, 8 bar, 50/60 Hz, plus all required fittings and activities.</t>
    </r>
  </si>
  <si>
    <r>
      <rPr>
        <b/>
        <sz val="36"/>
        <rFont val="Calibri"/>
        <family val="2"/>
        <scheme val="minor"/>
      </rPr>
      <t xml:space="preserve">PVC Pipe C-Class: </t>
    </r>
    <r>
      <rPr>
        <sz val="36"/>
        <rFont val="Calibri"/>
        <family val="2"/>
        <scheme val="minor"/>
      </rPr>
      <t xml:space="preserve">
Providing and instalation of PVC Pipe, C-Class  Dia= 4" for black water, and Dia= 2" for grey water With all required fittings. </t>
    </r>
  </si>
  <si>
    <r>
      <rPr>
        <b/>
        <sz val="36"/>
        <rFont val="Calibri"/>
        <family val="2"/>
        <scheme val="minor"/>
      </rPr>
      <t>Grease Trape:</t>
    </r>
    <r>
      <rPr>
        <sz val="36"/>
        <rFont val="Calibri"/>
        <family val="2"/>
        <scheme val="minor"/>
      </rPr>
      <t xml:space="preserve">
Providing and fixing of Grease Trap 25lbs Stainless Steel Interceptor, Side Inlet for greywater from handwashing.</t>
    </r>
  </si>
  <si>
    <r>
      <rPr>
        <b/>
        <sz val="36"/>
        <rFont val="Calibri"/>
        <family val="2"/>
        <scheme val="minor"/>
      </rPr>
      <t>Painting Work:</t>
    </r>
    <r>
      <rPr>
        <sz val="36"/>
        <rFont val="Calibri"/>
        <family val="2"/>
        <scheme val="minor"/>
      </rPr>
      <t xml:space="preserve">
Two or more coats of approved color waterproof plastic paint with plaster of Paris (gypsum) giving uniform color on inner, outer walls, and ceiling.</t>
    </r>
  </si>
  <si>
    <r>
      <rPr>
        <b/>
        <sz val="36"/>
        <rFont val="Calibri"/>
        <family val="2"/>
        <scheme val="minor"/>
      </rPr>
      <t>Ceramic and Tile Work:</t>
    </r>
    <r>
      <rPr>
        <sz val="36"/>
        <rFont val="Calibri"/>
        <family val="2"/>
        <scheme val="minor"/>
      </rPr>
      <t xml:space="preserve">
Providing and laying approved color ceramic glazed tile on wall &amp; floor with 1:4 cement mortar base in a perfect line and level all complete.</t>
    </r>
  </si>
  <si>
    <r>
      <rPr>
        <b/>
        <sz val="36"/>
        <rFont val="Calibri"/>
        <family val="2"/>
        <scheme val="minor"/>
      </rPr>
      <t>PPR Pipe:</t>
    </r>
    <r>
      <rPr>
        <sz val="36"/>
        <rFont val="Calibri"/>
        <family val="2"/>
        <scheme val="minor"/>
      </rPr>
      <t xml:space="preserve">
Providing and installation of PPR pipe dia= 25mm, PN10 for cold water and dia=25mm, PN-20 for hot water including fittings with control valve from roof water tank to the fixtures.</t>
    </r>
  </si>
  <si>
    <r>
      <rPr>
        <b/>
        <sz val="36"/>
        <rFont val="Calibri"/>
        <family val="2"/>
        <scheme val="minor"/>
      </rPr>
      <t>Roof Insullation:</t>
    </r>
    <r>
      <rPr>
        <sz val="36"/>
        <rFont val="Calibri"/>
        <family val="2"/>
        <scheme val="minor"/>
      </rPr>
      <t xml:space="preserve">
Providing and laying roof insulation (isogam) with all technical requirements.</t>
    </r>
  </si>
  <si>
    <r>
      <rPr>
        <b/>
        <sz val="36"/>
        <rFont val="Calibri"/>
        <family val="2"/>
        <scheme val="minor"/>
      </rPr>
      <t>Roof Water Tank:</t>
    </r>
    <r>
      <rPr>
        <sz val="36"/>
        <rFont val="Calibri"/>
        <family val="2"/>
        <scheme val="minor"/>
      </rPr>
      <t xml:space="preserve">
Supply and installation of plastic- 3 layer roof water tank capacity=1000 litres including covering glass wool and all required fittings and activities, connection to the water system. </t>
    </r>
  </si>
  <si>
    <r>
      <rPr>
        <b/>
        <sz val="36"/>
        <color theme="1"/>
        <rFont val="Calibri"/>
        <family val="2"/>
        <scheme val="minor"/>
      </rPr>
      <t>Hand Rail Work:</t>
    </r>
    <r>
      <rPr>
        <sz val="36"/>
        <color theme="1"/>
        <rFont val="Calibri"/>
        <family val="2"/>
        <scheme val="minor"/>
      </rPr>
      <t xml:space="preserve">
Providing and fixing black steel pipe 2", handrail in ramp including a coat red oxide paint and two coats of approved color oil paint, Height of 0.9m, fixing balusters in concrete over the stone wall as per detailed drawing of Ramp, all complete.</t>
    </r>
  </si>
  <si>
    <r>
      <rPr>
        <b/>
        <sz val="36"/>
        <color theme="1"/>
        <rFont val="Calibri"/>
        <family val="2"/>
        <scheme val="minor"/>
      </rPr>
      <t>Excavation Work of Septic Tank and Sewer Pipe:</t>
    </r>
    <r>
      <rPr>
        <sz val="36"/>
        <color theme="1"/>
        <rFont val="Calibri"/>
        <family val="2"/>
        <scheme val="minor"/>
      </rPr>
      <t xml:space="preserve">
Excavation works in all kinds of soil.</t>
    </r>
  </si>
  <si>
    <r>
      <rPr>
        <b/>
        <sz val="36"/>
        <color theme="1"/>
        <rFont val="Calibri"/>
        <family val="2"/>
        <scheme val="minor"/>
      </rPr>
      <t>Burnt Brick Work:</t>
    </r>
    <r>
      <rPr>
        <sz val="36"/>
        <color theme="1"/>
        <rFont val="Calibri"/>
        <family val="2"/>
        <scheme val="minor"/>
      </rPr>
      <t xml:space="preserve">
Providing and laying first-class burnt brickwork in 1:4 cement mortar in perfect line &amp; level and curing all complete.</t>
    </r>
  </si>
  <si>
    <r>
      <rPr>
        <b/>
        <sz val="36"/>
        <color theme="1"/>
        <rFont val="Calibri"/>
        <family val="2"/>
        <scheme val="minor"/>
      </rPr>
      <t>Plaster Work:</t>
    </r>
    <r>
      <rPr>
        <sz val="36"/>
        <color theme="1"/>
        <rFont val="Calibri"/>
        <family val="2"/>
        <scheme val="minor"/>
      </rPr>
      <t xml:space="preserve">
12.5mm. or more thick Water Proof Cement (WPC) plaster in 1:2 cement mortar with a smooth finish in line &amp; level including raking the joints, wetting the surface, and curing all complete.</t>
    </r>
  </si>
  <si>
    <r>
      <rPr>
        <b/>
        <sz val="36"/>
        <color theme="1"/>
        <rFont val="Calibri"/>
        <family val="2"/>
        <scheme val="minor"/>
      </rPr>
      <t>RCC Work:</t>
    </r>
    <r>
      <rPr>
        <sz val="36"/>
        <color theme="1"/>
        <rFont val="Calibri"/>
        <family val="2"/>
        <scheme val="minor"/>
      </rPr>
      <t xml:space="preserve">
Providing and laying reinforced cement concrete 1:1.5:3 (M20) in foundation (footings), Slab in perfect line &amp; level with proper compaction using the vibrator, curing all complete including the cost of the form works and the reinforcement.</t>
    </r>
  </si>
  <si>
    <r>
      <rPr>
        <b/>
        <sz val="36"/>
        <color theme="1"/>
        <rFont val="Calibri"/>
        <family val="2"/>
        <scheme val="minor"/>
      </rPr>
      <t>Plumbing Work( provission and installation of PVC pipe):</t>
    </r>
    <r>
      <rPr>
        <sz val="36"/>
        <color theme="1"/>
        <rFont val="Calibri"/>
        <family val="2"/>
        <scheme val="minor"/>
      </rPr>
      <t xml:space="preserve">
Supply and installation of 5" PVC Pipe ( C-Class), with all required fittings according to Engineering consideration, complete work as per attached drawing.
</t>
    </r>
  </si>
  <si>
    <r>
      <rPr>
        <b/>
        <sz val="36"/>
        <color theme="1"/>
        <rFont val="Calibri"/>
        <family val="2"/>
        <scheme val="minor"/>
      </rPr>
      <t>Vent Pipe:</t>
    </r>
    <r>
      <rPr>
        <sz val="36"/>
        <color theme="1"/>
        <rFont val="Calibri"/>
        <family val="2"/>
        <scheme val="minor"/>
      </rPr>
      <t xml:space="preserve">
 Provision and installation of 3" GI Pipe with fly mesh, with all required fittings according to Engineering consideration, complete work.</t>
    </r>
  </si>
  <si>
    <r>
      <rPr>
        <b/>
        <sz val="36"/>
        <color theme="1"/>
        <rFont val="Calibri"/>
        <family val="2"/>
        <scheme val="minor"/>
      </rPr>
      <t>Backfilling Work:</t>
    </r>
    <r>
      <rPr>
        <sz val="36"/>
        <color theme="1"/>
        <rFont val="Calibri"/>
        <family val="2"/>
        <scheme val="minor"/>
      </rPr>
      <t xml:space="preserve">
Backfilling work with required compaction according to technical requirements</t>
    </r>
  </si>
  <si>
    <r>
      <rPr>
        <b/>
        <sz val="36"/>
        <color theme="1"/>
        <rFont val="Calibri"/>
        <family val="2"/>
        <scheme val="minor"/>
      </rPr>
      <t>Site Cleaning:</t>
    </r>
    <r>
      <rPr>
        <sz val="36"/>
        <color theme="1"/>
        <rFont val="Calibri"/>
        <family val="2"/>
        <scheme val="minor"/>
      </rPr>
      <t xml:space="preserve">
Cleaning of the site from any construction materials, complete work.</t>
    </r>
  </si>
  <si>
    <r>
      <rPr>
        <b/>
        <sz val="36"/>
        <color theme="1"/>
        <rFont val="Calibri"/>
        <family val="2"/>
        <scheme val="minor"/>
      </rPr>
      <t>Excavation Work:</t>
    </r>
    <r>
      <rPr>
        <sz val="36"/>
        <color theme="1"/>
        <rFont val="Calibri"/>
        <family val="2"/>
        <scheme val="minor"/>
      </rPr>
      <t xml:space="preserve">
Excavation works in all kinds of soil.</t>
    </r>
  </si>
  <si>
    <r>
      <rPr>
        <b/>
        <sz val="36"/>
        <color theme="1"/>
        <rFont val="Calibri"/>
        <family val="2"/>
        <scheme val="minor"/>
      </rPr>
      <t>PVC Pipe Instalation:</t>
    </r>
    <r>
      <rPr>
        <sz val="36"/>
        <color theme="1"/>
        <rFont val="Calibri"/>
        <family val="2"/>
        <scheme val="minor"/>
      </rPr>
      <t xml:space="preserve">
Provision and Installation of PVC Pipe, C-Class, Dia-5", with all required fittings and technical requirements.</t>
    </r>
  </si>
  <si>
    <r>
      <rPr>
        <b/>
        <sz val="36"/>
        <color theme="1"/>
        <rFont val="Calibri"/>
        <family val="2"/>
        <scheme val="minor"/>
      </rPr>
      <t>Course Gravel Filling :</t>
    </r>
    <r>
      <rPr>
        <sz val="36"/>
        <color theme="1"/>
        <rFont val="Calibri"/>
        <family val="2"/>
        <scheme val="minor"/>
      </rPr>
      <t xml:space="preserve">
Provision and filling of Coarse gravel for Drain Field area, all complete work.</t>
    </r>
  </si>
  <si>
    <r>
      <rPr>
        <b/>
        <sz val="36"/>
        <color theme="1"/>
        <rFont val="Calibri"/>
        <family val="2"/>
        <scheme val="minor"/>
      </rPr>
      <t>Back Filling:</t>
    </r>
    <r>
      <rPr>
        <sz val="36"/>
        <color theme="1"/>
        <rFont val="Calibri"/>
        <family val="2"/>
        <scheme val="minor"/>
      </rPr>
      <t xml:space="preserve">
Providing and filling with soil in 150mm.</t>
    </r>
  </si>
  <si>
    <r>
      <rPr>
        <b/>
        <sz val="36"/>
        <color theme="1"/>
        <rFont val="Calibri"/>
        <family val="2"/>
        <scheme val="minor"/>
      </rPr>
      <t>Excavation Work for Well Protection Box:</t>
    </r>
    <r>
      <rPr>
        <sz val="36"/>
        <color theme="1"/>
        <rFont val="Calibri"/>
        <family val="2"/>
        <scheme val="minor"/>
      </rPr>
      <t xml:space="preserve">
Excavation works in all kinds of soil including existing PCC demolition.</t>
    </r>
  </si>
  <si>
    <r>
      <rPr>
        <b/>
        <sz val="36"/>
        <rFont val="Calibri"/>
        <family val="2"/>
        <scheme val="minor"/>
      </rPr>
      <t>PCC M: 1:2:4 for Water pipe Treanch</t>
    </r>
    <r>
      <rPr>
        <sz val="36"/>
        <rFont val="Calibri"/>
        <family val="2"/>
        <scheme val="minor"/>
      </rPr>
      <t xml:space="preserve">
Providing and laying 15cm. thick plain cement concrete 1:2:4 (M15) with neat cement finish including necessary formworks and curing all complete</t>
    </r>
  </si>
  <si>
    <r>
      <rPr>
        <b/>
        <sz val="36"/>
        <rFont val="Calibri"/>
        <family val="2"/>
        <scheme val="minor"/>
      </rPr>
      <t xml:space="preserve">Gravel for Soling: </t>
    </r>
    <r>
      <rPr>
        <sz val="36"/>
        <rFont val="Calibri"/>
        <family val="2"/>
        <scheme val="minor"/>
      </rPr>
      <t xml:space="preserve">
Providing and filling gravel th=5cm.</t>
    </r>
  </si>
  <si>
    <r>
      <rPr>
        <b/>
        <sz val="36"/>
        <rFont val="Calibri"/>
        <family val="2"/>
        <scheme val="minor"/>
      </rPr>
      <t>PCC M: 1:2:4:</t>
    </r>
    <r>
      <rPr>
        <sz val="36"/>
        <rFont val="Calibri"/>
        <family val="2"/>
        <scheme val="minor"/>
      </rPr>
      <t xml:space="preserve">
Providing and laying 10 cm. thick plain cement concrete 1:2:4 (M15) with neat cement finish including necessary formworks and curing all complete</t>
    </r>
  </si>
  <si>
    <r>
      <rPr>
        <b/>
        <sz val="36"/>
        <color theme="1"/>
        <rFont val="Calibri"/>
        <family val="2"/>
        <scheme val="minor"/>
      </rPr>
      <t>RCC Work:</t>
    </r>
    <r>
      <rPr>
        <sz val="36"/>
        <color theme="1"/>
        <rFont val="Calibri"/>
        <family val="2"/>
        <scheme val="minor"/>
      </rPr>
      <t xml:space="preserve">
Providing and laying reinforced cement concrete 1:1.5:3 (M20) in Slab curing all complete including the cost of the form works and the reinforcement.</t>
    </r>
  </si>
  <si>
    <r>
      <rPr>
        <b/>
        <sz val="36"/>
        <rFont val="Calibri"/>
        <family val="2"/>
        <scheme val="minor"/>
      </rPr>
      <t xml:space="preserve">Gravel for Soling: </t>
    </r>
    <r>
      <rPr>
        <sz val="36"/>
        <rFont val="Calibri"/>
        <family val="2"/>
        <scheme val="minor"/>
      </rPr>
      <t xml:space="preserve">
Providing and filling gravel.</t>
    </r>
  </si>
  <si>
    <r>
      <rPr>
        <b/>
        <sz val="36"/>
        <rFont val="Calibri"/>
        <family val="2"/>
        <scheme val="minor"/>
      </rPr>
      <t>Excavation of Soak Pit:</t>
    </r>
    <r>
      <rPr>
        <sz val="36"/>
        <rFont val="Calibri"/>
        <family val="2"/>
        <scheme val="minor"/>
      </rPr>
      <t xml:space="preserve">
Excavation of soak pit in soft soil, Dia=0.9m, depth=1.2m
</t>
    </r>
  </si>
  <si>
    <r>
      <rPr>
        <b/>
        <sz val="36"/>
        <rFont val="Calibri"/>
        <family val="2"/>
        <scheme val="minor"/>
      </rPr>
      <t>RCC Circular Cover:</t>
    </r>
    <r>
      <rPr>
        <sz val="36"/>
        <rFont val="Calibri"/>
        <family val="2"/>
        <scheme val="minor"/>
      </rPr>
      <t xml:space="preserve">
Supply and installation of RCC cover for soak pir, D=1m</t>
    </r>
  </si>
  <si>
    <r>
      <rPr>
        <b/>
        <sz val="36"/>
        <rFont val="Calibri"/>
        <family val="2"/>
        <scheme val="minor"/>
      </rPr>
      <t>Existing wash basin Repairing:</t>
    </r>
    <r>
      <rPr>
        <sz val="36"/>
        <rFont val="Calibri"/>
        <family val="2"/>
        <scheme val="minor"/>
      </rPr>
      <t xml:space="preserve">
Supply and installation of wash basin's approved mixer(tap) plus all required fittings and accessories. </t>
    </r>
  </si>
  <si>
    <r>
      <rPr>
        <b/>
        <sz val="36"/>
        <rFont val="Calibri"/>
        <family val="2"/>
        <scheme val="minor"/>
      </rPr>
      <t>Existing wash basin Repairing:</t>
    </r>
    <r>
      <rPr>
        <sz val="36"/>
        <rFont val="Calibri"/>
        <family val="2"/>
        <scheme val="minor"/>
      </rPr>
      <t xml:space="preserve">
Supply and installation of shutoff valves, plus flexible pipes and all required fittings and accessories. </t>
    </r>
  </si>
  <si>
    <r>
      <rPr>
        <b/>
        <sz val="36"/>
        <rFont val="Calibri"/>
        <family val="2"/>
        <scheme val="minor"/>
      </rPr>
      <t xml:space="preserve">Flush Tank Installation: </t>
    </r>
    <r>
      <rPr>
        <sz val="36"/>
        <rFont val="Calibri"/>
        <family val="2"/>
        <scheme val="minor"/>
      </rPr>
      <t xml:space="preserve">
Providing and installation of flush tank with all fittings and accessories, complete work.</t>
    </r>
  </si>
  <si>
    <r>
      <rPr>
        <b/>
        <sz val="36"/>
        <rFont val="Calibri"/>
        <family val="2"/>
        <scheme val="minor"/>
      </rPr>
      <t>Muslim Shower Installation:</t>
    </r>
    <r>
      <rPr>
        <sz val="36"/>
        <rFont val="Calibri"/>
        <family val="2"/>
        <scheme val="minor"/>
      </rPr>
      <t xml:space="preserve">
Providing and installation of muslim shower with all fittings and accessories, complete work.</t>
    </r>
  </si>
  <si>
    <r>
      <rPr>
        <b/>
        <sz val="36"/>
        <rFont val="Calibri"/>
        <family val="2"/>
        <scheme val="minor"/>
      </rPr>
      <t>Eastern Toilet ( Farshi):</t>
    </r>
    <r>
      <rPr>
        <sz val="36"/>
        <rFont val="Calibri"/>
        <family val="2"/>
        <scheme val="minor"/>
      </rPr>
      <t xml:space="preserve">
Providing and installation of Flush Toilet including with all fittings and accessories complete work.</t>
    </r>
  </si>
  <si>
    <r>
      <rPr>
        <b/>
        <sz val="36"/>
        <rFont val="Calibri"/>
        <family val="2"/>
        <scheme val="minor"/>
      </rPr>
      <t>Flush Tank:</t>
    </r>
    <r>
      <rPr>
        <sz val="36"/>
        <rFont val="Calibri"/>
        <family val="2"/>
        <scheme val="minor"/>
      </rPr>
      <t xml:space="preserve">
Providing and installation of flush tank with all fittings and accessories complete work.</t>
    </r>
  </si>
  <si>
    <r>
      <rPr>
        <b/>
        <sz val="36"/>
        <rFont val="Calibri"/>
        <family val="2"/>
        <scheme val="minor"/>
      </rPr>
      <t>Supply and installation of Tap:</t>
    </r>
    <r>
      <rPr>
        <sz val="36"/>
        <rFont val="Calibri"/>
        <family val="2"/>
        <scheme val="minor"/>
      </rPr>
      <t xml:space="preserve">
Supply and installation of approved tap with all required fittings.
</t>
    </r>
  </si>
  <si>
    <r>
      <rPr>
        <b/>
        <sz val="36"/>
        <rFont val="Calibri"/>
        <family val="2"/>
        <scheme val="minor"/>
      </rPr>
      <t>Supply and installation of Floor Drain:</t>
    </r>
    <r>
      <rPr>
        <sz val="36"/>
        <rFont val="Calibri"/>
        <family val="2"/>
        <scheme val="minor"/>
      </rPr>
      <t xml:space="preserve">
Supply and installation of  Floor Drain with all required fittings.
</t>
    </r>
  </si>
  <si>
    <r>
      <rPr>
        <b/>
        <sz val="36"/>
        <rFont val="Calibri"/>
        <family val="2"/>
        <scheme val="minor"/>
      </rPr>
      <t>Supply and installation of Shower:</t>
    </r>
    <r>
      <rPr>
        <sz val="36"/>
        <rFont val="Calibri"/>
        <family val="2"/>
        <scheme val="minor"/>
      </rPr>
      <t xml:space="preserve">
Supply and installation of  Shower with all required fittings (complete package).
</t>
    </r>
  </si>
  <si>
    <r>
      <rPr>
        <b/>
        <sz val="36"/>
        <rFont val="Calibri"/>
        <family val="2"/>
        <scheme val="minor"/>
      </rPr>
      <t>Muslim Shower:</t>
    </r>
    <r>
      <rPr>
        <sz val="36"/>
        <rFont val="Calibri"/>
        <family val="2"/>
        <scheme val="minor"/>
      </rPr>
      <t xml:space="preserve">
Supply and installation of Muslim shower with all required fittings, complete package.</t>
    </r>
  </si>
  <si>
    <r>
      <rPr>
        <b/>
        <sz val="36"/>
        <rFont val="Calibri"/>
        <family val="2"/>
        <scheme val="minor"/>
      </rPr>
      <t>Paper Holder:</t>
    </r>
    <r>
      <rPr>
        <sz val="36"/>
        <rFont val="Calibri"/>
        <family val="2"/>
        <scheme val="minor"/>
      </rPr>
      <t xml:space="preserve">
Providing and installation of paper holder.</t>
    </r>
  </si>
  <si>
    <r>
      <rPr>
        <b/>
        <sz val="36"/>
        <rFont val="Calibri"/>
        <family val="2"/>
        <scheme val="minor"/>
      </rPr>
      <t>Demolition of Existing Ceramic and Tile:</t>
    </r>
    <r>
      <rPr>
        <sz val="36"/>
        <rFont val="Calibri"/>
        <family val="2"/>
        <scheme val="minor"/>
      </rPr>
      <t xml:space="preserve">
Demolition of existing ceramic and tiles.</t>
    </r>
  </si>
  <si>
    <r>
      <rPr>
        <b/>
        <sz val="36"/>
        <rFont val="Calibri"/>
        <family val="2"/>
        <scheme val="minor"/>
      </rPr>
      <t>Painting Work:</t>
    </r>
    <r>
      <rPr>
        <sz val="36"/>
        <rFont val="Calibri"/>
        <family val="2"/>
        <scheme val="minor"/>
      </rPr>
      <t xml:space="preserve">
Two or more coats of approved color waterproof plastic paint with plaster of Paris (gypsum) giving uniform color on inner, outer walls, and ceiling with Office and donor Logo.</t>
    </r>
  </si>
  <si>
    <r>
      <rPr>
        <b/>
        <sz val="36"/>
        <color theme="1"/>
        <rFont val="Calibri"/>
        <family val="2"/>
        <scheme val="minor"/>
      </rPr>
      <t>Boiler 50 Litre:</t>
    </r>
    <r>
      <rPr>
        <sz val="36"/>
        <color theme="1"/>
        <rFont val="Calibri"/>
        <family val="2"/>
        <scheme val="minor"/>
      </rPr>
      <t xml:space="preserve">
Supply and installation of boiler capacity 50 litre, 0.8MPa , 50/60 Hz, including all required accessories/fittings, electricle and plumbing works, complete work.</t>
    </r>
  </si>
  <si>
    <r>
      <rPr>
        <b/>
        <sz val="36"/>
        <color theme="1"/>
        <rFont val="Calibri"/>
        <family val="2"/>
        <scheme val="minor"/>
      </rPr>
      <t>Plumbing Work:</t>
    </r>
    <r>
      <rPr>
        <sz val="36"/>
        <color theme="1"/>
        <rFont val="Calibri"/>
        <family val="2"/>
        <scheme val="minor"/>
      </rPr>
      <t xml:space="preserve">
-Supply and installation of PVC pipe (black water=4", grey water=2", C-class) including all required fittings and activities (complete work).
-Supply and installation of PPR pipe dia-25mm, PN=10 for cold water and dia-25mm, PN-20 for hot water including all required fittings and activities(complete work).</t>
    </r>
  </si>
  <si>
    <r>
      <rPr>
        <b/>
        <sz val="36"/>
        <rFont val="Calibri"/>
        <family val="2"/>
        <scheme val="minor"/>
      </rPr>
      <t xml:space="preserve">PVC Door: </t>
    </r>
    <r>
      <rPr>
        <sz val="36"/>
        <rFont val="Calibri"/>
        <family val="2"/>
        <scheme val="minor"/>
      </rPr>
      <t xml:space="preserve">
Providing and fixing PVC door- W=1.1m, H=2.15m  (frame and shutter, double glass shutter in window) including 4mm thick clear glass and necessary accessories (tower bolts, lock, hinges, etc.) all complete, (size-7000) With glasses and all necessary equipment).</t>
    </r>
  </si>
  <si>
    <r>
      <rPr>
        <b/>
        <sz val="36"/>
        <rFont val="Calibri"/>
        <family val="2"/>
        <scheme val="minor"/>
      </rPr>
      <t>PVC Window:</t>
    </r>
    <r>
      <rPr>
        <sz val="36"/>
        <rFont val="Calibri"/>
        <family val="2"/>
        <scheme val="minor"/>
      </rPr>
      <t xml:space="preserve">
Providing and fixing PVC window- W=0.6m, H=0.5m (frame and double glass shutter) including 4mm thick clear glass and mosquito net in the window and necessary accessories (tower bolts, lock, hinges, etc.) , (size-7000) With glasses and all necessary equipment).</t>
    </r>
  </si>
  <si>
    <t xml:space="preserve">Health Center Name: Islam Qala CHC                                                                   District: Shirin Tagab                                                                Province: Faryab                 </t>
  </si>
  <si>
    <r>
      <rPr>
        <b/>
        <sz val="36"/>
        <rFont val="Calibri"/>
        <family val="2"/>
        <scheme val="minor"/>
      </rPr>
      <t>Supply and installation of Mixer:</t>
    </r>
    <r>
      <rPr>
        <sz val="36"/>
        <rFont val="Calibri"/>
        <family val="2"/>
        <scheme val="minor"/>
      </rPr>
      <t xml:space="preserve">
Supply and installation of approved stainless steel mixer(taps) with all required fittings.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</si>
</sst>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_);_(* \(#,##0\);_(* &quot;-&quot;??_);_(@_)"/>
    <numFmt numFmtId="165" formatCode="_-* #,##0.00_-;\-* #,##0.00_-;_-* &quot;-&quot;??_-;_-@_-"/>
    <numFmt numFmtId="166" formatCode="_-* #,##0_-;\-* #,##0_-;_-* &quot;-&quot;??_-;_-@_-"/>
    <numFmt numFmtId="167" formatCode="0.0"/>
  </numFmts>
  <fonts count="20">
    <font>
      <sz val="11"/>
      <color theme="1"/>
      <name val="Calibri"/>
      <family val="2"/>
      <scheme val="minor"/>
    </font>
    <font>
      <sz val="10"/>
      <name val="Arial"/>
      <family val="2"/>
    </font>
    <font>
      <sz val="11"/>
      <color theme="1"/>
      <name val="Calibri"/>
      <family val="2"/>
      <scheme val="minor"/>
    </font>
    <font>
      <sz val="11"/>
      <name val="Arial"/>
      <family val="2"/>
    </font>
    <font>
      <sz val="16"/>
      <color theme="1"/>
      <name val="Calibri"/>
      <family val="2"/>
      <scheme val="minor"/>
    </font>
    <font>
      <sz val="10"/>
      <color theme="1"/>
      <name val="Calibri"/>
      <family val="2"/>
      <scheme val="minor"/>
    </font>
    <font>
      <b/>
      <sz val="48"/>
      <color theme="1"/>
      <name val="Calibri"/>
      <family val="2"/>
      <scheme val="minor"/>
    </font>
    <font>
      <b/>
      <sz val="36"/>
      <color theme="1"/>
      <name val="Calibri"/>
      <family val="2"/>
      <scheme val="minor"/>
    </font>
    <font>
      <sz val="36"/>
      <name val="Calibri"/>
      <family val="2"/>
      <scheme val="minor"/>
    </font>
    <font>
      <sz val="36"/>
      <color theme="1"/>
      <name val="Calibri"/>
      <family val="2"/>
      <scheme val="minor"/>
    </font>
    <font>
      <b/>
      <sz val="36"/>
      <name val="Calibri"/>
      <family val="2"/>
      <scheme val="minor"/>
    </font>
    <font>
      <sz val="36"/>
      <name val="Times New Roman"/>
      <family val="1"/>
    </font>
    <font>
      <sz val="36"/>
      <color indexed="8"/>
      <name val="Calibri"/>
      <family val="2"/>
      <scheme val="minor"/>
    </font>
    <font>
      <b/>
      <sz val="36"/>
      <color rgb="FF000000"/>
      <name val="Calibri"/>
      <family val="2"/>
      <scheme val="minor"/>
    </font>
    <font>
      <sz val="36"/>
      <color rgb="FF000000"/>
      <name val="Calibri"/>
      <family val="2"/>
      <scheme val="minor"/>
    </font>
    <font>
      <b/>
      <sz val="48"/>
      <name val="Calibri"/>
      <family val="2"/>
      <scheme val="minor"/>
    </font>
    <font>
      <b/>
      <i/>
      <sz val="48"/>
      <name val="Times New Roman"/>
      <family val="1"/>
    </font>
    <font>
      <b/>
      <sz val="48"/>
      <name val="Times New Roman"/>
      <family val="1"/>
    </font>
    <font>
      <b/>
      <sz val="72"/>
      <color theme="1"/>
      <name val="Calibri"/>
      <family val="2"/>
      <scheme val="minor"/>
    </font>
    <font>
      <sz val="48"/>
      <color theme="1"/>
      <name val="Calibri"/>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
      <patternFill patternType="solid">
        <fgColor rgb="FFF3F3F3"/>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8" tint="0.59999389629810485"/>
        <bgColor indexed="64"/>
      </patternFill>
    </fill>
  </fills>
  <borders count="23">
    <border>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right/>
      <top style="medium">
        <color indexed="64"/>
      </top>
      <bottom/>
      <diagonal/>
    </border>
  </borders>
  <cellStyleXfs count="11">
    <xf numFmtId="0" fontId="0" fillId="0" borderId="0"/>
    <xf numFmtId="0" fontId="1" fillId="0" borderId="0"/>
    <xf numFmtId="0" fontId="1" fillId="0" borderId="0"/>
    <xf numFmtId="44" fontId="2" fillId="0" borderId="0" applyFont="0" applyFill="0" applyBorder="0" applyAlignment="0" applyProtection="0"/>
    <xf numFmtId="43" fontId="2" fillId="0" borderId="0" applyFont="0" applyFill="0" applyBorder="0" applyAlignment="0" applyProtection="0"/>
    <xf numFmtId="0" fontId="2" fillId="0" borderId="0"/>
    <xf numFmtId="0" fontId="3" fillId="0" borderId="0"/>
    <xf numFmtId="0" fontId="1" fillId="0" borderId="0"/>
    <xf numFmtId="0" fontId="1" fillId="0" borderId="0"/>
    <xf numFmtId="165" fontId="2" fillId="0" borderId="0" applyFont="0" applyFill="0" applyBorder="0" applyAlignment="0" applyProtection="0"/>
    <xf numFmtId="0" fontId="1" fillId="0" borderId="0"/>
  </cellStyleXfs>
  <cellXfs count="76">
    <xf numFmtId="0" fontId="0" fillId="0" borderId="0" xfId="0"/>
    <xf numFmtId="0" fontId="4" fillId="0" borderId="0" xfId="0" applyFont="1"/>
    <xf numFmtId="0" fontId="5" fillId="0" borderId="3" xfId="10" applyFont="1" applyBorder="1" applyAlignment="1">
      <alignment horizontal="center" vertical="center" wrapText="1"/>
    </xf>
    <xf numFmtId="43" fontId="0" fillId="0" borderId="0" xfId="0" applyNumberFormat="1"/>
    <xf numFmtId="0" fontId="8" fillId="0" borderId="2" xfId="6" applyFont="1" applyBorder="1" applyAlignment="1">
      <alignment horizontal="center" vertical="center"/>
    </xf>
    <xf numFmtId="0" fontId="9" fillId="0" borderId="3" xfId="10" applyFont="1" applyBorder="1" applyAlignment="1">
      <alignment horizontal="left" vertical="center" wrapText="1"/>
    </xf>
    <xf numFmtId="0" fontId="8" fillId="0" borderId="3" xfId="8" applyFont="1" applyBorder="1" applyAlignment="1">
      <alignment horizontal="center" vertical="center"/>
    </xf>
    <xf numFmtId="2" fontId="8" fillId="0" borderId="3" xfId="8" applyNumberFormat="1" applyFont="1" applyBorder="1" applyAlignment="1">
      <alignment horizontal="center" vertical="center"/>
    </xf>
    <xf numFmtId="166" fontId="9" fillId="0" borderId="3" xfId="9" applyNumberFormat="1" applyFont="1" applyBorder="1" applyAlignment="1">
      <alignment horizontal="right" vertical="center"/>
    </xf>
    <xf numFmtId="0" fontId="9" fillId="0" borderId="3" xfId="10" applyFont="1" applyBorder="1" applyAlignment="1">
      <alignment horizontal="center" vertical="center" wrapText="1"/>
    </xf>
    <xf numFmtId="166" fontId="9" fillId="0" borderId="3" xfId="9" applyNumberFormat="1" applyFont="1" applyFill="1" applyBorder="1" applyAlignment="1">
      <alignment horizontal="right" vertical="center"/>
    </xf>
    <xf numFmtId="166" fontId="7" fillId="0" borderId="0" xfId="9" applyNumberFormat="1" applyFont="1" applyBorder="1" applyAlignment="1">
      <alignment horizontal="center" vertical="center"/>
    </xf>
    <xf numFmtId="0" fontId="8" fillId="0" borderId="3" xfId="2" applyFont="1" applyBorder="1" applyAlignment="1">
      <alignment horizontal="left" vertical="center" wrapText="1"/>
    </xf>
    <xf numFmtId="0" fontId="11" fillId="0" borderId="3" xfId="0" applyFont="1" applyBorder="1" applyAlignment="1">
      <alignment horizontal="center" vertical="center"/>
    </xf>
    <xf numFmtId="164" fontId="11" fillId="0" borderId="3" xfId="4" applyNumberFormat="1" applyFont="1" applyBorder="1" applyAlignment="1" applyProtection="1">
      <alignment horizontal="center" vertical="center"/>
      <protection locked="0"/>
    </xf>
    <xf numFmtId="0" fontId="8" fillId="0" borderId="3" xfId="7" applyFont="1" applyBorder="1" applyAlignment="1">
      <alignment horizontal="left" vertical="center" wrapText="1"/>
    </xf>
    <xf numFmtId="0" fontId="9" fillId="0" borderId="21" xfId="10" applyFont="1" applyBorder="1" applyAlignment="1">
      <alignment horizontal="center" vertical="center" wrapText="1"/>
    </xf>
    <xf numFmtId="0" fontId="7" fillId="0" borderId="21" xfId="0" applyFont="1" applyBorder="1" applyAlignment="1">
      <alignment horizontal="center" vertical="center" wrapText="1"/>
    </xf>
    <xf numFmtId="0" fontId="8" fillId="0" borderId="3" xfId="10" applyFont="1" applyBorder="1" applyAlignment="1">
      <alignment horizontal="left" vertical="center" wrapText="1"/>
    </xf>
    <xf numFmtId="0" fontId="12" fillId="0" borderId="3" xfId="10" applyFont="1" applyBorder="1" applyAlignment="1">
      <alignment horizontal="left" vertical="center" wrapText="1"/>
    </xf>
    <xf numFmtId="0" fontId="8" fillId="5" borderId="3" xfId="10" applyFont="1" applyFill="1" applyBorder="1" applyAlignment="1">
      <alignment horizontal="left" vertical="center" wrapText="1"/>
    </xf>
    <xf numFmtId="0" fontId="8" fillId="0" borderId="3" xfId="8" applyFont="1" applyBorder="1" applyAlignment="1">
      <alignment horizontal="center" vertical="center" wrapText="1"/>
    </xf>
    <xf numFmtId="2" fontId="8" fillId="0" borderId="3" xfId="8" applyNumberFormat="1" applyFont="1" applyBorder="1" applyAlignment="1">
      <alignment horizontal="center" vertical="center" wrapText="1"/>
    </xf>
    <xf numFmtId="2" fontId="8" fillId="0" borderId="3" xfId="7" applyNumberFormat="1" applyFont="1" applyBorder="1" applyAlignment="1">
      <alignment horizontal="center" vertical="center"/>
    </xf>
    <xf numFmtId="0" fontId="9" fillId="0" borderId="18" xfId="10" applyFont="1" applyBorder="1" applyAlignment="1">
      <alignment horizontal="left" vertical="center" wrapText="1"/>
    </xf>
    <xf numFmtId="0" fontId="8" fillId="0" borderId="18" xfId="8" applyFont="1" applyBorder="1" applyAlignment="1">
      <alignment horizontal="center" vertical="center"/>
    </xf>
    <xf numFmtId="2" fontId="9" fillId="5" borderId="18" xfId="5" applyNumberFormat="1" applyFont="1" applyFill="1" applyBorder="1" applyAlignment="1">
      <alignment horizontal="center" vertical="center"/>
    </xf>
    <xf numFmtId="0" fontId="9" fillId="5" borderId="18" xfId="5" applyFont="1" applyFill="1" applyBorder="1" applyAlignment="1">
      <alignment horizontal="right" vertical="center"/>
    </xf>
    <xf numFmtId="166" fontId="9" fillId="0" borderId="4" xfId="9" applyNumberFormat="1" applyFont="1" applyBorder="1" applyAlignment="1">
      <alignment horizontal="center" vertical="center" wrapText="1"/>
    </xf>
    <xf numFmtId="166" fontId="9" fillId="0" borderId="9" xfId="9" applyNumberFormat="1" applyFont="1" applyBorder="1" applyAlignment="1">
      <alignment horizontal="center" vertical="center" wrapText="1"/>
    </xf>
    <xf numFmtId="166" fontId="9" fillId="0" borderId="3" xfId="9" applyNumberFormat="1" applyFont="1" applyBorder="1" applyAlignment="1">
      <alignment horizontal="center" vertical="center" wrapText="1"/>
    </xf>
    <xf numFmtId="2" fontId="11" fillId="0" borderId="3" xfId="0" applyNumberFormat="1" applyFont="1" applyBorder="1" applyAlignment="1">
      <alignment horizontal="center" vertical="center"/>
    </xf>
    <xf numFmtId="43" fontId="9" fillId="0" borderId="4" xfId="0" applyNumberFormat="1" applyFont="1" applyBorder="1" applyProtection="1">
      <protection locked="0"/>
    </xf>
    <xf numFmtId="166" fontId="9" fillId="0" borderId="3" xfId="9" applyNumberFormat="1" applyFont="1" applyBorder="1" applyAlignment="1">
      <alignment horizontal="center" vertical="center"/>
    </xf>
    <xf numFmtId="166" fontId="9" fillId="0" borderId="3" xfId="9" applyNumberFormat="1" applyFont="1" applyFill="1" applyBorder="1" applyAlignment="1">
      <alignment horizontal="center" vertical="center"/>
    </xf>
    <xf numFmtId="0" fontId="15" fillId="3" borderId="2" xfId="6" applyFont="1" applyFill="1" applyBorder="1" applyAlignment="1">
      <alignment horizontal="center" vertical="center"/>
    </xf>
    <xf numFmtId="164" fontId="16" fillId="8" borderId="13" xfId="4"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2" borderId="15" xfId="0" applyFont="1" applyFill="1" applyBorder="1" applyAlignment="1">
      <alignment horizontal="left" vertical="center" wrapText="1"/>
    </xf>
    <xf numFmtId="0" fontId="6" fillId="2" borderId="16" xfId="0" applyFont="1" applyFill="1" applyBorder="1" applyAlignment="1">
      <alignment horizontal="center" vertical="center" wrapText="1"/>
    </xf>
    <xf numFmtId="0" fontId="6" fillId="3" borderId="2" xfId="5" applyFont="1" applyFill="1" applyBorder="1" applyAlignment="1">
      <alignment horizontal="center" vertical="center"/>
    </xf>
    <xf numFmtId="0" fontId="17" fillId="4" borderId="7" xfId="0" applyFont="1" applyFill="1" applyBorder="1" applyAlignment="1">
      <alignment horizontal="center" vertical="center"/>
    </xf>
    <xf numFmtId="44" fontId="17" fillId="4" borderId="3" xfId="0" applyNumberFormat="1" applyFont="1" applyFill="1" applyBorder="1"/>
    <xf numFmtId="0" fontId="6" fillId="6" borderId="14" xfId="0" applyFont="1" applyFill="1" applyBorder="1" applyProtection="1">
      <protection locked="0"/>
    </xf>
    <xf numFmtId="0" fontId="6" fillId="0" borderId="0" xfId="0" applyFont="1"/>
    <xf numFmtId="0" fontId="6" fillId="0" borderId="0" xfId="0" applyFont="1" applyAlignment="1">
      <alignment horizontal="left"/>
    </xf>
    <xf numFmtId="0" fontId="19" fillId="0" borderId="0" xfId="0" applyFont="1"/>
    <xf numFmtId="0" fontId="6" fillId="0" borderId="0" xfId="0" applyFont="1" applyAlignment="1">
      <alignment horizontal="left"/>
    </xf>
    <xf numFmtId="0" fontId="6" fillId="0" borderId="0" xfId="0" applyFont="1" applyAlignment="1">
      <alignment horizontal="center"/>
    </xf>
    <xf numFmtId="0" fontId="17" fillId="4" borderId="5" xfId="0" applyFont="1" applyFill="1" applyBorder="1" applyAlignment="1">
      <alignment horizontal="center" vertical="center"/>
    </xf>
    <xf numFmtId="0" fontId="17" fillId="4" borderId="6" xfId="0" applyFont="1" applyFill="1" applyBorder="1" applyAlignment="1">
      <alignment horizontal="center" vertical="center"/>
    </xf>
    <xf numFmtId="167" fontId="16" fillId="4" borderId="19" xfId="3" applyNumberFormat="1" applyFont="1" applyFill="1" applyBorder="1" applyAlignment="1">
      <alignment horizontal="center" vertical="center"/>
    </xf>
    <xf numFmtId="167" fontId="16" fillId="4" borderId="20" xfId="3" applyNumberFormat="1" applyFont="1" applyFill="1" applyBorder="1" applyAlignment="1">
      <alignment horizontal="center" vertical="center"/>
    </xf>
    <xf numFmtId="0" fontId="17" fillId="6" borderId="10" xfId="0" applyFont="1" applyFill="1" applyBorder="1" applyAlignment="1">
      <alignment horizontal="center" vertical="center"/>
    </xf>
    <xf numFmtId="0" fontId="17" fillId="6" borderId="11" xfId="0" applyFont="1" applyFill="1" applyBorder="1" applyAlignment="1">
      <alignment horizontal="center" vertical="center"/>
    </xf>
    <xf numFmtId="0" fontId="17" fillId="6" borderId="12" xfId="0" applyFont="1" applyFill="1" applyBorder="1" applyAlignment="1">
      <alignment horizontal="center" vertical="center"/>
    </xf>
    <xf numFmtId="0" fontId="6" fillId="0" borderId="22" xfId="0" applyFont="1" applyBorder="1" applyAlignment="1">
      <alignment horizontal="left"/>
    </xf>
    <xf numFmtId="0" fontId="6" fillId="3" borderId="9" xfId="5" applyFont="1" applyFill="1" applyBorder="1" applyAlignment="1">
      <alignment horizontal="left" vertical="center"/>
    </xf>
    <xf numFmtId="0" fontId="6" fillId="3" borderId="6" xfId="5" applyFont="1" applyFill="1" applyBorder="1" applyAlignment="1">
      <alignment horizontal="left" vertical="center"/>
    </xf>
    <xf numFmtId="0" fontId="6" fillId="3" borderId="8" xfId="5" applyFont="1" applyFill="1" applyBorder="1" applyAlignment="1">
      <alignment horizontal="left" vertical="center"/>
    </xf>
    <xf numFmtId="166" fontId="16" fillId="4" borderId="19" xfId="3" applyNumberFormat="1" applyFont="1" applyFill="1" applyBorder="1" applyAlignment="1">
      <alignment horizontal="center" vertical="center"/>
    </xf>
    <xf numFmtId="0" fontId="16" fillId="4" borderId="20" xfId="3" applyNumberFormat="1" applyFont="1" applyFill="1" applyBorder="1" applyAlignment="1">
      <alignment horizontal="center" vertical="center"/>
    </xf>
    <xf numFmtId="0" fontId="16" fillId="4" borderId="19" xfId="3" applyNumberFormat="1" applyFont="1" applyFill="1" applyBorder="1" applyAlignment="1">
      <alignment horizontal="center" vertical="center"/>
    </xf>
    <xf numFmtId="0" fontId="6" fillId="9" borderId="5" xfId="5" applyFont="1" applyFill="1" applyBorder="1" applyAlignment="1">
      <alignment horizontal="center" vertical="center"/>
    </xf>
    <xf numFmtId="0" fontId="6" fillId="9" borderId="6" xfId="5" applyFont="1" applyFill="1" applyBorder="1" applyAlignment="1">
      <alignment horizontal="center" vertical="center"/>
    </xf>
    <xf numFmtId="0" fontId="6" fillId="9" borderId="7" xfId="5" applyFont="1" applyFill="1" applyBorder="1" applyAlignment="1">
      <alignment horizontal="center" vertical="center"/>
    </xf>
    <xf numFmtId="166" fontId="6" fillId="0" borderId="9" xfId="5" applyNumberFormat="1" applyFont="1" applyBorder="1" applyAlignment="1">
      <alignment horizontal="center"/>
    </xf>
    <xf numFmtId="166" fontId="6" fillId="0" borderId="8" xfId="5" applyNumberFormat="1" applyFont="1" applyBorder="1" applyAlignment="1">
      <alignment horizontal="center"/>
    </xf>
    <xf numFmtId="166" fontId="6" fillId="0" borderId="9" xfId="9" applyNumberFormat="1" applyFont="1" applyBorder="1" applyAlignment="1">
      <alignment horizontal="center" vertical="center"/>
    </xf>
    <xf numFmtId="166" fontId="6" fillId="0" borderId="8" xfId="9" applyNumberFormat="1" applyFont="1" applyBorder="1" applyAlignment="1">
      <alignment horizontal="center" vertical="center"/>
    </xf>
    <xf numFmtId="0" fontId="6" fillId="3" borderId="3" xfId="0" applyFont="1" applyFill="1" applyBorder="1" applyAlignment="1">
      <alignment horizontal="left" vertical="center" wrapText="1"/>
    </xf>
    <xf numFmtId="0" fontId="18" fillId="7" borderId="3" xfId="0" applyFont="1" applyFill="1" applyBorder="1" applyAlignment="1">
      <alignment horizontal="center" vertical="center" wrapText="1"/>
    </xf>
    <xf numFmtId="0" fontId="18" fillId="7" borderId="3" xfId="0" applyFont="1" applyFill="1" applyBorder="1" applyAlignment="1">
      <alignment horizontal="center" vertical="center"/>
    </xf>
    <xf numFmtId="0" fontId="6" fillId="0" borderId="3" xfId="0" applyFont="1" applyBorder="1" applyAlignment="1">
      <alignment horizontal="center" vertical="center"/>
    </xf>
  </cellXfs>
  <cellStyles count="11">
    <cellStyle name="Comma" xfId="4" builtinId="3"/>
    <cellStyle name="Comma 67" xfId="9" xr:uid="{B85EA054-505C-4BE5-B0DA-DC5DA0A2E2F4}"/>
    <cellStyle name="Currency" xfId="3" builtinId="4"/>
    <cellStyle name="Normal" xfId="0" builtinId="0"/>
    <cellStyle name="Normal 10 2" xfId="7" xr:uid="{78EB0D0C-B7C9-421F-9E4C-3140BA5A2033}"/>
    <cellStyle name="Normal 10 2 3" xfId="6" xr:uid="{B099419B-8A07-4EC9-A024-1885E86D37D9}"/>
    <cellStyle name="Normal 12 2 15" xfId="5" xr:uid="{4498FBAA-8E79-4BEF-9942-DA73664E5958}"/>
    <cellStyle name="Normal 13 2" xfId="8" xr:uid="{54BA27F7-866E-4606-AE0C-9F35584AC00D}"/>
    <cellStyle name="Normal 2 10" xfId="10" xr:uid="{EB98ACFB-8AB9-454B-B0A9-DA189E499003}"/>
    <cellStyle name="Normal 2 2" xfId="2" xr:uid="{55B4BF10-DA36-4F65-A0FC-632665CDBEC9}"/>
    <cellStyle name="Normal 3 2" xfId="1" xr:uid="{6A023352-E81A-4861-9417-63E7C5BA029D}"/>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85981-82AC-4ED9-9D3E-BF6E7DE09271}">
  <sheetPr>
    <tabColor rgb="FF00B0F0"/>
  </sheetPr>
  <dimension ref="A1:H132"/>
  <sheetViews>
    <sheetView tabSelected="1" view="pageBreakPreview" topLeftCell="A40" zoomScale="20" zoomScaleNormal="80" zoomScaleSheetLayoutView="20" workbookViewId="0">
      <selection activeCell="S44" sqref="S44"/>
    </sheetView>
  </sheetViews>
  <sheetFormatPr defaultRowHeight="14.5"/>
  <cols>
    <col min="1" max="1" width="17.81640625" bestFit="1" customWidth="1"/>
    <col min="2" max="2" width="255.6328125" customWidth="1"/>
    <col min="3" max="3" width="32.08984375" customWidth="1"/>
    <col min="4" max="4" width="46.6328125" customWidth="1"/>
    <col min="5" max="5" width="55.81640625" customWidth="1"/>
    <col min="6" max="6" width="64.6328125" customWidth="1"/>
    <col min="7" max="7" width="86.453125" bestFit="1" customWidth="1"/>
    <col min="8" max="8" width="30.81640625" customWidth="1"/>
  </cols>
  <sheetData>
    <row r="1" spans="1:8" ht="363.5" customHeight="1">
      <c r="A1" s="73" t="s">
        <v>65</v>
      </c>
      <c r="B1" s="74"/>
      <c r="C1" s="74"/>
      <c r="D1" s="74"/>
      <c r="E1" s="74"/>
      <c r="F1" s="74"/>
      <c r="G1" s="74"/>
    </row>
    <row r="2" spans="1:8" ht="88.5" customHeight="1">
      <c r="A2" s="75" t="s">
        <v>217</v>
      </c>
      <c r="B2" s="75"/>
      <c r="C2" s="75"/>
      <c r="D2" s="75"/>
      <c r="E2" s="75"/>
      <c r="F2" s="75"/>
      <c r="G2" s="75"/>
    </row>
    <row r="3" spans="1:8" ht="123.5" thickBot="1">
      <c r="A3" s="41" t="s">
        <v>0</v>
      </c>
      <c r="B3" s="40" t="s">
        <v>1</v>
      </c>
      <c r="C3" s="37" t="s">
        <v>2</v>
      </c>
      <c r="D3" s="37" t="s">
        <v>3</v>
      </c>
      <c r="E3" s="37" t="s">
        <v>17</v>
      </c>
      <c r="F3" s="37" t="s">
        <v>18</v>
      </c>
      <c r="G3" s="38" t="s">
        <v>4</v>
      </c>
    </row>
    <row r="4" spans="1:8" ht="81.5" customHeight="1">
      <c r="A4" s="39" t="s">
        <v>20</v>
      </c>
      <c r="B4" s="72" t="s">
        <v>89</v>
      </c>
      <c r="C4" s="72"/>
      <c r="D4" s="72"/>
      <c r="E4" s="72"/>
      <c r="F4" s="72"/>
      <c r="G4" s="72"/>
    </row>
    <row r="5" spans="1:8" ht="92">
      <c r="A5" s="4" t="s">
        <v>5</v>
      </c>
      <c r="B5" s="5" t="s">
        <v>143</v>
      </c>
      <c r="C5" s="6" t="s">
        <v>26</v>
      </c>
      <c r="D5" s="7">
        <f>0.6*0.7*(30+17+55+15+35+12+10)</f>
        <v>73.08</v>
      </c>
      <c r="E5" s="33"/>
      <c r="F5" s="33"/>
      <c r="G5" s="9"/>
      <c r="H5" s="2"/>
    </row>
    <row r="6" spans="1:8" ht="203" customHeight="1">
      <c r="A6" s="4" t="s">
        <v>6</v>
      </c>
      <c r="B6" s="5" t="s">
        <v>144</v>
      </c>
      <c r="C6" s="6" t="s">
        <v>9</v>
      </c>
      <c r="D6" s="7">
        <f>(30+17+55+12)</f>
        <v>114</v>
      </c>
      <c r="E6" s="34"/>
      <c r="F6" s="33"/>
      <c r="G6" s="9"/>
    </row>
    <row r="7" spans="1:8" ht="138">
      <c r="A7" s="4" t="s">
        <v>7</v>
      </c>
      <c r="B7" s="5" t="s">
        <v>145</v>
      </c>
      <c r="C7" s="6" t="s">
        <v>9</v>
      </c>
      <c r="D7" s="7">
        <f>35+15</f>
        <v>50</v>
      </c>
      <c r="E7" s="34"/>
      <c r="F7" s="33"/>
      <c r="G7" s="9"/>
    </row>
    <row r="8" spans="1:8" ht="138">
      <c r="A8" s="4" t="s">
        <v>8</v>
      </c>
      <c r="B8" s="5" t="s">
        <v>146</v>
      </c>
      <c r="C8" s="6" t="s">
        <v>9</v>
      </c>
      <c r="D8" s="7">
        <v>10</v>
      </c>
      <c r="E8" s="34"/>
      <c r="F8" s="33"/>
      <c r="G8" s="9"/>
    </row>
    <row r="9" spans="1:8" ht="115.5" customHeight="1">
      <c r="A9" s="4" t="s">
        <v>16</v>
      </c>
      <c r="B9" s="5" t="s">
        <v>147</v>
      </c>
      <c r="C9" s="6" t="s">
        <v>26</v>
      </c>
      <c r="D9" s="7">
        <f>0.6*0.7*(30+17+55+15+35+12+10)</f>
        <v>73.08</v>
      </c>
      <c r="E9" s="8"/>
      <c r="F9" s="8"/>
      <c r="G9" s="9"/>
    </row>
    <row r="10" spans="1:8" ht="64" customHeight="1" thickBot="1">
      <c r="A10" s="65" t="s">
        <v>90</v>
      </c>
      <c r="B10" s="66"/>
      <c r="C10" s="66"/>
      <c r="D10" s="66"/>
      <c r="E10" s="67"/>
      <c r="F10" s="70"/>
      <c r="G10" s="71"/>
    </row>
    <row r="11" spans="1:8" ht="105" customHeight="1">
      <c r="A11" s="39" t="s">
        <v>10</v>
      </c>
      <c r="B11" s="72" t="s">
        <v>91</v>
      </c>
      <c r="C11" s="72"/>
      <c r="D11" s="72"/>
      <c r="E11" s="72"/>
      <c r="F11" s="72"/>
      <c r="G11" s="72"/>
    </row>
    <row r="12" spans="1:8" ht="138">
      <c r="A12" s="4" t="s">
        <v>11</v>
      </c>
      <c r="B12" s="5" t="s">
        <v>148</v>
      </c>
      <c r="C12" s="6" t="s">
        <v>26</v>
      </c>
      <c r="D12" s="7">
        <f>0.4*0.7*(10+60+12+30)</f>
        <v>31.359999999999996</v>
      </c>
      <c r="E12" s="8"/>
      <c r="F12" s="8"/>
      <c r="G12" s="11"/>
    </row>
    <row r="13" spans="1:8" ht="92">
      <c r="A13" s="4" t="s">
        <v>12</v>
      </c>
      <c r="B13" s="5" t="s">
        <v>149</v>
      </c>
      <c r="C13" s="6" t="s">
        <v>26</v>
      </c>
      <c r="D13" s="7">
        <f>0.4*0.7*(10+60+12+30)</f>
        <v>31.359999999999996</v>
      </c>
      <c r="E13" s="8"/>
      <c r="F13" s="8"/>
      <c r="G13" s="11"/>
    </row>
    <row r="14" spans="1:8" ht="184">
      <c r="A14" s="4" t="s">
        <v>13</v>
      </c>
      <c r="B14" s="12" t="s">
        <v>150</v>
      </c>
      <c r="C14" s="13" t="s">
        <v>9</v>
      </c>
      <c r="D14" s="13">
        <v>10</v>
      </c>
      <c r="E14" s="14"/>
      <c r="F14" s="8"/>
      <c r="G14" s="9"/>
    </row>
    <row r="15" spans="1:8" ht="184">
      <c r="A15" s="4" t="s">
        <v>28</v>
      </c>
      <c r="B15" s="12" t="s">
        <v>151</v>
      </c>
      <c r="C15" s="13" t="s">
        <v>9</v>
      </c>
      <c r="D15" s="13">
        <f>(60+12+30)</f>
        <v>102</v>
      </c>
      <c r="E15" s="14"/>
      <c r="F15" s="8"/>
      <c r="G15" s="9"/>
    </row>
    <row r="16" spans="1:8" ht="138">
      <c r="A16" s="4" t="s">
        <v>14</v>
      </c>
      <c r="B16" s="15" t="s">
        <v>152</v>
      </c>
      <c r="C16" s="6" t="s">
        <v>26</v>
      </c>
      <c r="D16" s="7">
        <f>0.1*0.4*8</f>
        <v>0.32000000000000006</v>
      </c>
      <c r="E16" s="8"/>
      <c r="F16" s="8"/>
      <c r="G16" s="16"/>
    </row>
    <row r="17" spans="1:7" ht="104.5" customHeight="1">
      <c r="A17" s="4" t="s">
        <v>33</v>
      </c>
      <c r="B17" s="5" t="s">
        <v>147</v>
      </c>
      <c r="C17" s="6" t="s">
        <v>26</v>
      </c>
      <c r="D17" s="7">
        <f>0.4*0.7*(10+60+12+30)</f>
        <v>31.359999999999996</v>
      </c>
      <c r="E17" s="8"/>
      <c r="F17" s="8"/>
      <c r="G17" s="17"/>
    </row>
    <row r="18" spans="1:7" ht="138">
      <c r="A18" s="4" t="s">
        <v>21</v>
      </c>
      <c r="B18" s="18" t="s">
        <v>153</v>
      </c>
      <c r="C18" s="6" t="s">
        <v>50</v>
      </c>
      <c r="D18" s="7">
        <v>1</v>
      </c>
      <c r="E18" s="8"/>
      <c r="F18" s="8"/>
      <c r="G18" s="9"/>
    </row>
    <row r="19" spans="1:7" ht="84" customHeight="1" thickBot="1">
      <c r="A19" s="65" t="s">
        <v>92</v>
      </c>
      <c r="B19" s="66"/>
      <c r="C19" s="66"/>
      <c r="D19" s="66"/>
      <c r="E19" s="67"/>
      <c r="F19" s="70"/>
      <c r="G19" s="71"/>
    </row>
    <row r="20" spans="1:7" ht="90" customHeight="1">
      <c r="A20" s="39" t="s">
        <v>22</v>
      </c>
      <c r="B20" s="72" t="s">
        <v>77</v>
      </c>
      <c r="C20" s="72"/>
      <c r="D20" s="72"/>
      <c r="E20" s="72"/>
      <c r="F20" s="72"/>
      <c r="G20" s="72"/>
    </row>
    <row r="21" spans="1:7" ht="184">
      <c r="A21" s="4" t="s">
        <v>29</v>
      </c>
      <c r="B21" s="15" t="s">
        <v>154</v>
      </c>
      <c r="C21" s="6" t="s">
        <v>19</v>
      </c>
      <c r="D21" s="7">
        <v>1</v>
      </c>
      <c r="E21" s="8"/>
      <c r="F21" s="8"/>
      <c r="G21" s="9" t="s">
        <v>23</v>
      </c>
    </row>
    <row r="22" spans="1:7" ht="92">
      <c r="A22" s="4" t="s">
        <v>30</v>
      </c>
      <c r="B22" s="15" t="s">
        <v>155</v>
      </c>
      <c r="C22" s="6" t="s">
        <v>26</v>
      </c>
      <c r="D22" s="7">
        <f>1*0.6*14*2</f>
        <v>16.8</v>
      </c>
      <c r="E22" s="8"/>
      <c r="F22" s="8"/>
      <c r="G22" s="9" t="s">
        <v>23</v>
      </c>
    </row>
    <row r="23" spans="1:7" ht="138">
      <c r="A23" s="4" t="s">
        <v>31</v>
      </c>
      <c r="B23" s="18" t="s">
        <v>156</v>
      </c>
      <c r="C23" s="6" t="s">
        <v>26</v>
      </c>
      <c r="D23" s="7">
        <f>(0.6*0.6*12.5)*2+(0.5*0.5*12.5*2)+(4*0.5*0.6*2)*2+1.75*0.6*0.5*2</f>
        <v>21.1</v>
      </c>
      <c r="E23" s="8"/>
      <c r="F23" s="8"/>
      <c r="G23" s="9" t="s">
        <v>23</v>
      </c>
    </row>
    <row r="24" spans="1:7" ht="92">
      <c r="A24" s="4" t="s">
        <v>32</v>
      </c>
      <c r="B24" s="18" t="s">
        <v>157</v>
      </c>
      <c r="C24" s="6" t="s">
        <v>27</v>
      </c>
      <c r="D24" s="7">
        <f>(0.2*13.7)*2+0.5*4*2+1.5*0.5*2</f>
        <v>10.98</v>
      </c>
      <c r="E24" s="8"/>
      <c r="F24" s="8"/>
      <c r="G24" s="9" t="s">
        <v>24</v>
      </c>
    </row>
    <row r="25" spans="1:7" ht="138">
      <c r="A25" s="4" t="s">
        <v>94</v>
      </c>
      <c r="B25" s="15" t="s">
        <v>158</v>
      </c>
      <c r="C25" s="6" t="s">
        <v>26</v>
      </c>
      <c r="D25" s="7">
        <f>(0.25*2.15*(1.8*3+1.5*4))*2</f>
        <v>12.254999999999999</v>
      </c>
      <c r="E25" s="8"/>
      <c r="F25" s="8"/>
      <c r="G25" s="9" t="s">
        <v>23</v>
      </c>
    </row>
    <row r="26" spans="1:7" ht="92">
      <c r="A26" s="4" t="s">
        <v>95</v>
      </c>
      <c r="B26" s="15" t="s">
        <v>159</v>
      </c>
      <c r="C26" s="6" t="s">
        <v>26</v>
      </c>
      <c r="D26" s="7">
        <f>(4*2.5*0.5)*2</f>
        <v>10</v>
      </c>
      <c r="E26" s="8"/>
      <c r="F26" s="8"/>
      <c r="G26" s="9"/>
    </row>
    <row r="27" spans="1:7" ht="92">
      <c r="A27" s="4" t="s">
        <v>96</v>
      </c>
      <c r="B27" s="15" t="s">
        <v>160</v>
      </c>
      <c r="C27" s="6" t="s">
        <v>26</v>
      </c>
      <c r="D27" s="7">
        <f>(1.8*1.5*0.1*2)*2</f>
        <v>1.08</v>
      </c>
      <c r="E27" s="8"/>
      <c r="F27" s="8"/>
      <c r="G27" s="9" t="s">
        <v>23</v>
      </c>
    </row>
    <row r="28" spans="1:7" ht="138">
      <c r="A28" s="4" t="s">
        <v>97</v>
      </c>
      <c r="B28" s="15" t="s">
        <v>161</v>
      </c>
      <c r="C28" s="6" t="s">
        <v>26</v>
      </c>
      <c r="D28" s="7">
        <f>(0.6*0.07*17.9)*2+(1.5*1.8*0.1*2)*2+(4.55*3.1*0.08)*2+(2*4*0.1)*2</f>
        <v>6.4404000000000003</v>
      </c>
      <c r="E28" s="8"/>
      <c r="F28" s="8"/>
      <c r="G28" s="9" t="s">
        <v>23</v>
      </c>
    </row>
    <row r="29" spans="1:7" ht="138">
      <c r="A29" s="4" t="s">
        <v>98</v>
      </c>
      <c r="B29" s="15" t="s">
        <v>162</v>
      </c>
      <c r="C29" s="6" t="s">
        <v>27</v>
      </c>
      <c r="D29" s="7">
        <f>((0.25+2.15+0.25+0.5+0.53+0.1)*(2.3+3.75+2.3+3.75)+(0.8)*(1.5*2+1.8*2)*2+(1.5*1.8*2))*2</f>
        <v>123.396</v>
      </c>
      <c r="E29" s="8"/>
      <c r="F29" s="8"/>
      <c r="G29" s="9" t="s">
        <v>23</v>
      </c>
    </row>
    <row r="30" spans="1:7" ht="184">
      <c r="A30" s="4" t="s">
        <v>99</v>
      </c>
      <c r="B30" s="15" t="s">
        <v>163</v>
      </c>
      <c r="C30" s="6" t="s">
        <v>26</v>
      </c>
      <c r="D30" s="7">
        <f>((((0.9*0.9*0.2)+0.25*(1.1+0.25+2.15+0.25)*0.25)*6)+((0.25*0.25*(3.75*2+2.3*3)*2))+(0.13*3.1*4.55)+(0.1*0.4*15.3))*2</f>
        <v>13.247800000000002</v>
      </c>
      <c r="E30" s="8"/>
      <c r="F30" s="8"/>
      <c r="G30" s="9" t="s">
        <v>23</v>
      </c>
    </row>
    <row r="31" spans="1:7" ht="196.5" customHeight="1">
      <c r="A31" s="4" t="s">
        <v>100</v>
      </c>
      <c r="B31" s="15" t="s">
        <v>215</v>
      </c>
      <c r="C31" s="6" t="s">
        <v>50</v>
      </c>
      <c r="D31" s="7">
        <v>4</v>
      </c>
      <c r="E31" s="8"/>
      <c r="F31" s="8"/>
      <c r="G31" s="9"/>
    </row>
    <row r="32" spans="1:7" ht="221.5" customHeight="1">
      <c r="A32" s="4" t="s">
        <v>101</v>
      </c>
      <c r="B32" s="15" t="s">
        <v>216</v>
      </c>
      <c r="C32" s="6" t="s">
        <v>50</v>
      </c>
      <c r="D32" s="7">
        <v>4</v>
      </c>
      <c r="E32" s="8"/>
      <c r="F32" s="8"/>
      <c r="G32" s="9"/>
    </row>
    <row r="33" spans="1:7" ht="290" customHeight="1">
      <c r="A33" s="4" t="s">
        <v>102</v>
      </c>
      <c r="B33" s="18" t="s">
        <v>164</v>
      </c>
      <c r="C33" s="6" t="s">
        <v>19</v>
      </c>
      <c r="D33" s="7">
        <v>2</v>
      </c>
      <c r="E33" s="8"/>
      <c r="F33" s="8"/>
      <c r="G33" s="9"/>
    </row>
    <row r="34" spans="1:7" ht="138">
      <c r="A34" s="4" t="s">
        <v>103</v>
      </c>
      <c r="B34" s="19" t="s">
        <v>165</v>
      </c>
      <c r="C34" s="6" t="s">
        <v>50</v>
      </c>
      <c r="D34" s="7">
        <v>2</v>
      </c>
      <c r="E34" s="8"/>
      <c r="F34" s="8"/>
      <c r="G34" s="9"/>
    </row>
    <row r="35" spans="1:7" ht="138">
      <c r="A35" s="4" t="s">
        <v>104</v>
      </c>
      <c r="B35" s="19" t="s">
        <v>166</v>
      </c>
      <c r="C35" s="6" t="s">
        <v>50</v>
      </c>
      <c r="D35" s="7">
        <v>2</v>
      </c>
      <c r="E35" s="8"/>
      <c r="F35" s="8"/>
      <c r="G35" s="9"/>
    </row>
    <row r="36" spans="1:7" ht="184">
      <c r="A36" s="4" t="s">
        <v>105</v>
      </c>
      <c r="B36" s="18" t="s">
        <v>167</v>
      </c>
      <c r="C36" s="6" t="s">
        <v>50</v>
      </c>
      <c r="D36" s="7">
        <v>2</v>
      </c>
      <c r="E36" s="8"/>
      <c r="F36" s="8"/>
      <c r="G36" s="9"/>
    </row>
    <row r="37" spans="1:7" ht="152" customHeight="1">
      <c r="A37" s="4" t="s">
        <v>106</v>
      </c>
      <c r="B37" s="18" t="s">
        <v>168</v>
      </c>
      <c r="C37" s="6" t="s">
        <v>50</v>
      </c>
      <c r="D37" s="7">
        <v>2</v>
      </c>
      <c r="E37" s="8"/>
      <c r="F37" s="8"/>
      <c r="G37" s="9"/>
    </row>
    <row r="38" spans="1:7" ht="129.5" customHeight="1">
      <c r="A38" s="4" t="s">
        <v>107</v>
      </c>
      <c r="B38" s="18" t="s">
        <v>169</v>
      </c>
      <c r="C38" s="6" t="s">
        <v>50</v>
      </c>
      <c r="D38" s="7">
        <v>2</v>
      </c>
      <c r="E38" s="8"/>
      <c r="F38" s="8"/>
      <c r="G38" s="9"/>
    </row>
    <row r="39" spans="1:7" ht="138">
      <c r="A39" s="4" t="s">
        <v>108</v>
      </c>
      <c r="B39" s="18" t="s">
        <v>218</v>
      </c>
      <c r="C39" s="6" t="s">
        <v>50</v>
      </c>
      <c r="D39" s="7">
        <v>2</v>
      </c>
      <c r="E39" s="8"/>
      <c r="F39" s="8"/>
      <c r="G39" s="9"/>
    </row>
    <row r="40" spans="1:7" ht="168" customHeight="1">
      <c r="A40" s="4" t="s">
        <v>109</v>
      </c>
      <c r="B40" s="18" t="s">
        <v>170</v>
      </c>
      <c r="C40" s="6" t="s">
        <v>74</v>
      </c>
      <c r="D40" s="7">
        <v>2</v>
      </c>
      <c r="E40" s="8"/>
      <c r="F40" s="8"/>
      <c r="G40" s="9"/>
    </row>
    <row r="41" spans="1:7" ht="138">
      <c r="A41" s="4" t="s">
        <v>110</v>
      </c>
      <c r="B41" s="18" t="s">
        <v>171</v>
      </c>
      <c r="C41" s="6" t="s">
        <v>50</v>
      </c>
      <c r="D41" s="7">
        <v>2</v>
      </c>
      <c r="E41" s="8"/>
      <c r="F41" s="8"/>
      <c r="G41" s="9"/>
    </row>
    <row r="42" spans="1:7" ht="138">
      <c r="A42" s="4" t="s">
        <v>111</v>
      </c>
      <c r="B42" s="20" t="s">
        <v>172</v>
      </c>
      <c r="C42" s="21" t="s">
        <v>19</v>
      </c>
      <c r="D42" s="22">
        <v>1</v>
      </c>
      <c r="E42" s="8"/>
      <c r="F42" s="8"/>
      <c r="G42" s="9"/>
    </row>
    <row r="43" spans="1:7" ht="276">
      <c r="A43" s="4" t="s">
        <v>112</v>
      </c>
      <c r="B43" s="18" t="s">
        <v>173</v>
      </c>
      <c r="C43" s="21" t="s">
        <v>66</v>
      </c>
      <c r="D43" s="22">
        <v>2</v>
      </c>
      <c r="E43" s="8"/>
      <c r="F43" s="8"/>
      <c r="G43" s="9" t="s">
        <v>25</v>
      </c>
    </row>
    <row r="44" spans="1:7" ht="166" customHeight="1">
      <c r="A44" s="4" t="s">
        <v>113</v>
      </c>
      <c r="B44" s="18" t="s">
        <v>174</v>
      </c>
      <c r="C44" s="21" t="s">
        <v>27</v>
      </c>
      <c r="D44" s="23">
        <f>D29</f>
        <v>123.396</v>
      </c>
      <c r="E44" s="8"/>
      <c r="F44" s="8"/>
      <c r="G44" s="9"/>
    </row>
    <row r="45" spans="1:7" ht="138">
      <c r="A45" s="4" t="s">
        <v>114</v>
      </c>
      <c r="B45" s="18" t="s">
        <v>175</v>
      </c>
      <c r="C45" s="21" t="s">
        <v>27</v>
      </c>
      <c r="D45" s="7">
        <f>(1.6)*(1.5*2+1.8*2)*2*2+(1.5*1.8*2)*2</f>
        <v>53.040000000000006</v>
      </c>
      <c r="E45" s="8"/>
      <c r="F45" s="8"/>
      <c r="G45" s="9" t="s">
        <v>36</v>
      </c>
    </row>
    <row r="46" spans="1:7" ht="190.5" customHeight="1">
      <c r="A46" s="4" t="s">
        <v>115</v>
      </c>
      <c r="B46" s="18" t="s">
        <v>176</v>
      </c>
      <c r="C46" s="21" t="s">
        <v>19</v>
      </c>
      <c r="D46" s="22">
        <v>1</v>
      </c>
      <c r="E46" s="8"/>
      <c r="F46" s="8"/>
      <c r="G46" s="9"/>
    </row>
    <row r="47" spans="1:7" ht="127" customHeight="1">
      <c r="A47" s="4" t="s">
        <v>116</v>
      </c>
      <c r="B47" s="18" t="s">
        <v>177</v>
      </c>
      <c r="C47" s="21" t="s">
        <v>27</v>
      </c>
      <c r="D47" s="22">
        <f>3.1*4.55*2</f>
        <v>28.21</v>
      </c>
      <c r="E47" s="8"/>
      <c r="F47" s="8"/>
      <c r="G47" s="9"/>
    </row>
    <row r="48" spans="1:7" ht="136.5" customHeight="1">
      <c r="A48" s="4" t="s">
        <v>117</v>
      </c>
      <c r="B48" s="18" t="s">
        <v>178</v>
      </c>
      <c r="C48" s="6" t="s">
        <v>50</v>
      </c>
      <c r="D48" s="7">
        <v>1</v>
      </c>
      <c r="E48" s="8"/>
      <c r="F48" s="8"/>
      <c r="G48" s="9"/>
    </row>
    <row r="49" spans="1:7" ht="218.5" customHeight="1">
      <c r="A49" s="4" t="s">
        <v>118</v>
      </c>
      <c r="B49" s="24" t="s">
        <v>179</v>
      </c>
      <c r="C49" s="25" t="s">
        <v>9</v>
      </c>
      <c r="D49" s="26">
        <v>16.399999999999999</v>
      </c>
      <c r="E49" s="27"/>
      <c r="F49" s="8"/>
      <c r="G49" s="9"/>
    </row>
    <row r="50" spans="1:7" ht="103.5" customHeight="1">
      <c r="A50" s="65" t="s">
        <v>78</v>
      </c>
      <c r="B50" s="66"/>
      <c r="C50" s="66"/>
      <c r="D50" s="66"/>
      <c r="E50" s="67"/>
      <c r="F50" s="70"/>
      <c r="G50" s="71"/>
    </row>
    <row r="51" spans="1:7" s="1" customFormat="1" ht="101" customHeight="1">
      <c r="A51" s="42" t="s">
        <v>15</v>
      </c>
      <c r="B51" s="59" t="s">
        <v>93</v>
      </c>
      <c r="C51" s="60"/>
      <c r="D51" s="60"/>
      <c r="E51" s="60"/>
      <c r="F51" s="60"/>
      <c r="G51" s="61"/>
    </row>
    <row r="52" spans="1:7" ht="92">
      <c r="A52" s="4" t="s">
        <v>37</v>
      </c>
      <c r="B52" s="5" t="s">
        <v>180</v>
      </c>
      <c r="C52" s="6" t="s">
        <v>26</v>
      </c>
      <c r="D52" s="7">
        <f>5*2*1.92</f>
        <v>19.2</v>
      </c>
      <c r="E52" s="8"/>
      <c r="F52" s="8"/>
      <c r="G52" s="9" t="s">
        <v>23</v>
      </c>
    </row>
    <row r="53" spans="1:7" ht="138">
      <c r="A53" s="4" t="s">
        <v>38</v>
      </c>
      <c r="B53" s="5" t="s">
        <v>181</v>
      </c>
      <c r="C53" s="6" t="s">
        <v>26</v>
      </c>
      <c r="D53" s="7">
        <f>1.55*1.75*0.25*3+1.55*4.5*0.25*2</f>
        <v>5.5218749999999996</v>
      </c>
      <c r="E53" s="8"/>
      <c r="F53" s="8"/>
      <c r="G53" s="9" t="s">
        <v>23</v>
      </c>
    </row>
    <row r="54" spans="1:7" ht="184">
      <c r="A54" s="4" t="s">
        <v>39</v>
      </c>
      <c r="B54" s="5" t="s">
        <v>182</v>
      </c>
      <c r="C54" s="6" t="s">
        <v>27</v>
      </c>
      <c r="D54" s="7">
        <f>1.55*1.25*2*2+1.55*4*2+1.25*1.25+1.25*2.5</f>
        <v>24.837499999999999</v>
      </c>
      <c r="E54" s="8"/>
      <c r="F54" s="8"/>
      <c r="G54" s="9" t="s">
        <v>23</v>
      </c>
    </row>
    <row r="55" spans="1:7" ht="184">
      <c r="A55" s="4" t="s">
        <v>40</v>
      </c>
      <c r="B55" s="5" t="s">
        <v>183</v>
      </c>
      <c r="C55" s="6" t="s">
        <v>26</v>
      </c>
      <c r="D55" s="7">
        <f>4.6*1.85*0.15+4.5*1.75*0.1</f>
        <v>2.0640000000000001</v>
      </c>
      <c r="E55" s="8"/>
      <c r="F55" s="8"/>
      <c r="G55" s="9" t="s">
        <v>23</v>
      </c>
    </row>
    <row r="56" spans="1:7" ht="184">
      <c r="A56" s="4" t="s">
        <v>41</v>
      </c>
      <c r="B56" s="5" t="s">
        <v>184</v>
      </c>
      <c r="C56" s="6" t="s">
        <v>19</v>
      </c>
      <c r="D56" s="7">
        <v>1</v>
      </c>
      <c r="E56" s="10"/>
      <c r="F56" s="8"/>
      <c r="G56" s="9"/>
    </row>
    <row r="57" spans="1:7" ht="170.5" customHeight="1">
      <c r="A57" s="4" t="s">
        <v>42</v>
      </c>
      <c r="B57" s="5" t="s">
        <v>185</v>
      </c>
      <c r="C57" s="6" t="s">
        <v>9</v>
      </c>
      <c r="D57" s="7">
        <v>0.5</v>
      </c>
      <c r="E57" s="10"/>
      <c r="F57" s="8"/>
      <c r="G57" s="9"/>
    </row>
    <row r="58" spans="1:7" ht="124.5" customHeight="1">
      <c r="A58" s="4" t="s">
        <v>43</v>
      </c>
      <c r="B58" s="5" t="s">
        <v>186</v>
      </c>
      <c r="C58" s="6" t="s">
        <v>26</v>
      </c>
      <c r="D58" s="7">
        <f>0.6*0.7*(114+50)</f>
        <v>68.88</v>
      </c>
      <c r="E58" s="8"/>
      <c r="F58" s="8"/>
      <c r="G58" s="28"/>
    </row>
    <row r="59" spans="1:7" ht="117" customHeight="1">
      <c r="A59" s="4" t="s">
        <v>88</v>
      </c>
      <c r="B59" s="5" t="s">
        <v>187</v>
      </c>
      <c r="C59" s="6" t="s">
        <v>19</v>
      </c>
      <c r="D59" s="7">
        <v>1</v>
      </c>
      <c r="E59" s="8"/>
      <c r="F59" s="8"/>
      <c r="G59" s="28"/>
    </row>
    <row r="60" spans="1:7" ht="86" customHeight="1">
      <c r="A60" s="65" t="s">
        <v>34</v>
      </c>
      <c r="B60" s="66"/>
      <c r="C60" s="66"/>
      <c r="D60" s="66"/>
      <c r="E60" s="67"/>
      <c r="F60" s="68"/>
      <c r="G60" s="69"/>
    </row>
    <row r="61" spans="1:7" s="1" customFormat="1" ht="96" customHeight="1">
      <c r="A61" s="35" t="s">
        <v>45</v>
      </c>
      <c r="B61" s="59" t="s">
        <v>44</v>
      </c>
      <c r="C61" s="60"/>
      <c r="D61" s="60"/>
      <c r="E61" s="60"/>
      <c r="F61" s="60"/>
      <c r="G61" s="61"/>
    </row>
    <row r="62" spans="1:7" ht="114.5" customHeight="1">
      <c r="A62" s="4" t="s">
        <v>46</v>
      </c>
      <c r="B62" s="5" t="s">
        <v>188</v>
      </c>
      <c r="C62" s="6" t="s">
        <v>26</v>
      </c>
      <c r="D62" s="7">
        <f>2*10.13*0.8</f>
        <v>16.208000000000002</v>
      </c>
      <c r="E62" s="8"/>
      <c r="F62" s="8"/>
      <c r="G62" s="28"/>
    </row>
    <row r="63" spans="1:7" ht="200.5" customHeight="1">
      <c r="A63" s="4" t="s">
        <v>47</v>
      </c>
      <c r="B63" s="5" t="s">
        <v>189</v>
      </c>
      <c r="C63" s="6" t="s">
        <v>9</v>
      </c>
      <c r="D63" s="7">
        <f>10.13*2+2</f>
        <v>22.26</v>
      </c>
      <c r="E63" s="8"/>
      <c r="F63" s="8"/>
      <c r="G63" s="9"/>
    </row>
    <row r="64" spans="1:7" ht="142" customHeight="1">
      <c r="A64" s="4" t="s">
        <v>48</v>
      </c>
      <c r="B64" s="5" t="s">
        <v>190</v>
      </c>
      <c r="C64" s="6" t="s">
        <v>26</v>
      </c>
      <c r="D64" s="7">
        <f>2*10.13*0.4</f>
        <v>8.104000000000001</v>
      </c>
      <c r="E64" s="8"/>
      <c r="F64" s="8"/>
      <c r="G64" s="28"/>
    </row>
    <row r="65" spans="1:7" ht="134.5" customHeight="1">
      <c r="A65" s="4" t="s">
        <v>49</v>
      </c>
      <c r="B65" s="5" t="s">
        <v>191</v>
      </c>
      <c r="C65" s="6" t="s">
        <v>26</v>
      </c>
      <c r="D65" s="7">
        <f>2*10.13*0.4</f>
        <v>8.104000000000001</v>
      </c>
      <c r="E65" s="8"/>
      <c r="F65" s="8"/>
      <c r="G65" s="28"/>
    </row>
    <row r="66" spans="1:7" ht="93.5" customHeight="1">
      <c r="A66" s="65" t="s">
        <v>35</v>
      </c>
      <c r="B66" s="66"/>
      <c r="C66" s="66"/>
      <c r="D66" s="66"/>
      <c r="E66" s="67"/>
      <c r="F66" s="68"/>
      <c r="G66" s="69"/>
    </row>
    <row r="67" spans="1:7" s="1" customFormat="1" ht="96" customHeight="1">
      <c r="A67" s="35" t="s">
        <v>52</v>
      </c>
      <c r="B67" s="59" t="s">
        <v>71</v>
      </c>
      <c r="C67" s="60"/>
      <c r="D67" s="60"/>
      <c r="E67" s="60"/>
      <c r="F67" s="60"/>
      <c r="G67" s="61"/>
    </row>
    <row r="68" spans="1:7" s="1" customFormat="1" ht="129.5" customHeight="1">
      <c r="A68" s="4" t="s">
        <v>53</v>
      </c>
      <c r="B68" s="5" t="s">
        <v>192</v>
      </c>
      <c r="C68" s="6" t="s">
        <v>26</v>
      </c>
      <c r="D68" s="7">
        <f>1.2*1.5*1.5</f>
        <v>2.6999999999999997</v>
      </c>
      <c r="E68" s="8"/>
      <c r="F68" s="8"/>
      <c r="G68" s="28"/>
    </row>
    <row r="69" spans="1:7" s="1" customFormat="1" ht="180.5" customHeight="1">
      <c r="A69" s="4" t="s">
        <v>54</v>
      </c>
      <c r="B69" s="15" t="s">
        <v>193</v>
      </c>
      <c r="C69" s="6" t="s">
        <v>26</v>
      </c>
      <c r="D69" s="7">
        <f>0.4*0.15*8</f>
        <v>0.48</v>
      </c>
      <c r="E69" s="8"/>
      <c r="F69" s="8"/>
      <c r="G69" s="29"/>
    </row>
    <row r="70" spans="1:7" s="1" customFormat="1" ht="134.5" customHeight="1">
      <c r="A70" s="4" t="s">
        <v>56</v>
      </c>
      <c r="B70" s="15" t="s">
        <v>194</v>
      </c>
      <c r="C70" s="6" t="s">
        <v>26</v>
      </c>
      <c r="D70" s="7">
        <f>1.5*1.5*0.1</f>
        <v>0.22500000000000001</v>
      </c>
      <c r="E70" s="8"/>
      <c r="F70" s="8"/>
      <c r="G70" s="30"/>
    </row>
    <row r="71" spans="1:7" s="1" customFormat="1" ht="183" customHeight="1">
      <c r="A71" s="4" t="s">
        <v>57</v>
      </c>
      <c r="B71" s="15" t="s">
        <v>195</v>
      </c>
      <c r="C71" s="6" t="s">
        <v>26</v>
      </c>
      <c r="D71" s="7">
        <f>1.5*1.5*0.1</f>
        <v>0.22500000000000001</v>
      </c>
      <c r="E71" s="8"/>
      <c r="F71" s="8"/>
      <c r="G71" s="28"/>
    </row>
    <row r="72" spans="1:7" s="1" customFormat="1" ht="183" customHeight="1">
      <c r="A72" s="4" t="s">
        <v>75</v>
      </c>
      <c r="B72" s="15" t="s">
        <v>158</v>
      </c>
      <c r="C72" s="6" t="s">
        <v>26</v>
      </c>
      <c r="D72" s="7">
        <f>1.5*1*0.25*4</f>
        <v>1.5</v>
      </c>
      <c r="E72" s="8"/>
      <c r="F72" s="8"/>
      <c r="G72" s="28"/>
    </row>
    <row r="73" spans="1:7" s="1" customFormat="1" ht="236.5" customHeight="1">
      <c r="A73" s="4" t="s">
        <v>76</v>
      </c>
      <c r="B73" s="5" t="s">
        <v>182</v>
      </c>
      <c r="C73" s="6" t="s">
        <v>27</v>
      </c>
      <c r="D73" s="7">
        <f>1*1*4</f>
        <v>4</v>
      </c>
      <c r="E73" s="8"/>
      <c r="F73" s="8"/>
      <c r="G73" s="28"/>
    </row>
    <row r="74" spans="1:7" s="1" customFormat="1" ht="208" customHeight="1">
      <c r="A74" s="4" t="s">
        <v>79</v>
      </c>
      <c r="B74" s="5" t="s">
        <v>196</v>
      </c>
      <c r="C74" s="6" t="s">
        <v>26</v>
      </c>
      <c r="D74" s="31">
        <f>1.5*1.5*0.08</f>
        <v>0.18</v>
      </c>
      <c r="E74" s="14"/>
      <c r="F74" s="8"/>
      <c r="G74" s="32"/>
    </row>
    <row r="75" spans="1:7" ht="73.5" customHeight="1" thickBot="1">
      <c r="A75" s="51" t="s">
        <v>72</v>
      </c>
      <c r="B75" s="52"/>
      <c r="C75" s="52"/>
      <c r="D75" s="43"/>
      <c r="E75" s="44"/>
      <c r="F75" s="62"/>
      <c r="G75" s="63"/>
    </row>
    <row r="76" spans="1:7" s="1" customFormat="1" ht="108.5" customHeight="1">
      <c r="A76" s="35" t="s">
        <v>58</v>
      </c>
      <c r="B76" s="59" t="s">
        <v>70</v>
      </c>
      <c r="C76" s="60"/>
      <c r="D76" s="60"/>
      <c r="E76" s="60"/>
      <c r="F76" s="60"/>
      <c r="G76" s="61"/>
    </row>
    <row r="77" spans="1:7" ht="144.5" customHeight="1">
      <c r="A77" s="4" t="s">
        <v>59</v>
      </c>
      <c r="B77" s="5" t="s">
        <v>188</v>
      </c>
      <c r="C77" s="6" t="s">
        <v>26</v>
      </c>
      <c r="D77" s="7">
        <f>1.5*1.5*1.05*4</f>
        <v>9.4500000000000011</v>
      </c>
      <c r="E77" s="8"/>
      <c r="F77" s="8"/>
      <c r="G77" s="28"/>
    </row>
    <row r="78" spans="1:7" ht="129.5" customHeight="1">
      <c r="A78" s="4" t="s">
        <v>60</v>
      </c>
      <c r="B78" s="15" t="s">
        <v>197</v>
      </c>
      <c r="C78" s="6" t="s">
        <v>26</v>
      </c>
      <c r="D78" s="7">
        <f>1.5*1.5*0.05*4</f>
        <v>0.45</v>
      </c>
      <c r="E78" s="8"/>
      <c r="F78" s="8"/>
      <c r="G78" s="30"/>
    </row>
    <row r="79" spans="1:7" ht="183" customHeight="1">
      <c r="A79" s="4" t="s">
        <v>61</v>
      </c>
      <c r="B79" s="15" t="s">
        <v>195</v>
      </c>
      <c r="C79" s="6" t="s">
        <v>26</v>
      </c>
      <c r="D79" s="7">
        <f>1*1*0.15*4</f>
        <v>0.6</v>
      </c>
      <c r="E79" s="8"/>
      <c r="F79" s="8"/>
      <c r="G79" s="28"/>
    </row>
    <row r="80" spans="1:7" ht="178" customHeight="1">
      <c r="A80" s="4" t="s">
        <v>62</v>
      </c>
      <c r="B80" s="15" t="s">
        <v>158</v>
      </c>
      <c r="C80" s="6" t="s">
        <v>26</v>
      </c>
      <c r="D80" s="7">
        <f>1.5*1*0.25*4*4</f>
        <v>6</v>
      </c>
      <c r="E80" s="8"/>
      <c r="F80" s="8"/>
      <c r="G80" s="28"/>
    </row>
    <row r="81" spans="1:7" ht="184">
      <c r="A81" s="4" t="s">
        <v>63</v>
      </c>
      <c r="B81" s="5" t="s">
        <v>182</v>
      </c>
      <c r="C81" s="6" t="s">
        <v>27</v>
      </c>
      <c r="D81" s="7">
        <f>1*1*4*4</f>
        <v>16</v>
      </c>
      <c r="E81" s="8"/>
      <c r="F81" s="8"/>
      <c r="G81" s="28"/>
    </row>
    <row r="82" spans="1:7" ht="180.5" customHeight="1">
      <c r="A82" s="4" t="s">
        <v>64</v>
      </c>
      <c r="B82" s="5" t="s">
        <v>196</v>
      </c>
      <c r="C82" s="6" t="s">
        <v>26</v>
      </c>
      <c r="D82" s="31">
        <f>1.5*1.5*0.08*4</f>
        <v>0.72</v>
      </c>
      <c r="E82" s="14"/>
      <c r="F82" s="8"/>
      <c r="G82" s="32"/>
    </row>
    <row r="83" spans="1:7" ht="113.5" customHeight="1" thickBot="1">
      <c r="A83" s="51" t="s">
        <v>69</v>
      </c>
      <c r="B83" s="52"/>
      <c r="C83" s="52"/>
      <c r="D83" s="43"/>
      <c r="E83" s="44"/>
      <c r="F83" s="64"/>
      <c r="G83" s="63"/>
    </row>
    <row r="84" spans="1:7" s="1" customFormat="1" ht="91.5" customHeight="1">
      <c r="A84" s="35" t="s">
        <v>80</v>
      </c>
      <c r="B84" s="59" t="s">
        <v>73</v>
      </c>
      <c r="C84" s="60"/>
      <c r="D84" s="60"/>
      <c r="E84" s="60"/>
      <c r="F84" s="60"/>
      <c r="G84" s="61"/>
    </row>
    <row r="85" spans="1:7" ht="138">
      <c r="A85" s="4" t="s">
        <v>81</v>
      </c>
      <c r="B85" s="18" t="s">
        <v>198</v>
      </c>
      <c r="C85" s="6" t="s">
        <v>26</v>
      </c>
      <c r="D85" s="7">
        <f>(3.14*0.9*0.9/4)*1</f>
        <v>0.63585000000000003</v>
      </c>
      <c r="E85" s="8"/>
      <c r="F85" s="8"/>
      <c r="G85" s="28"/>
    </row>
    <row r="86" spans="1:7" ht="184">
      <c r="A86" s="4" t="s">
        <v>82</v>
      </c>
      <c r="B86" s="18" t="s">
        <v>167</v>
      </c>
      <c r="C86" s="6" t="s">
        <v>50</v>
      </c>
      <c r="D86" s="7">
        <v>1</v>
      </c>
      <c r="E86" s="8"/>
      <c r="F86" s="8"/>
      <c r="G86" s="9"/>
    </row>
    <row r="87" spans="1:7" ht="117" customHeight="1">
      <c r="A87" s="4" t="s">
        <v>83</v>
      </c>
      <c r="B87" s="18" t="s">
        <v>168</v>
      </c>
      <c r="C87" s="6" t="s">
        <v>50</v>
      </c>
      <c r="D87" s="7">
        <v>1</v>
      </c>
      <c r="E87" s="8"/>
      <c r="F87" s="8"/>
      <c r="G87" s="9"/>
    </row>
    <row r="88" spans="1:7" ht="122" customHeight="1">
      <c r="A88" s="4" t="s">
        <v>84</v>
      </c>
      <c r="B88" s="18" t="s">
        <v>169</v>
      </c>
      <c r="C88" s="6" t="s">
        <v>50</v>
      </c>
      <c r="D88" s="7">
        <v>1</v>
      </c>
      <c r="E88" s="8"/>
      <c r="F88" s="8"/>
      <c r="G88" s="9"/>
    </row>
    <row r="89" spans="1:7" ht="138">
      <c r="A89" s="4" t="s">
        <v>85</v>
      </c>
      <c r="B89" s="18" t="s">
        <v>218</v>
      </c>
      <c r="C89" s="6" t="s">
        <v>50</v>
      </c>
      <c r="D89" s="7">
        <v>1</v>
      </c>
      <c r="E89" s="8"/>
      <c r="F89" s="8"/>
      <c r="G89" s="9"/>
    </row>
    <row r="90" spans="1:7" ht="138">
      <c r="A90" s="4" t="s">
        <v>86</v>
      </c>
      <c r="B90" s="18" t="s">
        <v>170</v>
      </c>
      <c r="C90" s="6" t="s">
        <v>74</v>
      </c>
      <c r="D90" s="7">
        <v>1</v>
      </c>
      <c r="E90" s="8"/>
      <c r="F90" s="8"/>
      <c r="G90" s="9"/>
    </row>
    <row r="91" spans="1:7" ht="137" customHeight="1">
      <c r="A91" s="4" t="s">
        <v>87</v>
      </c>
      <c r="B91" s="18" t="s">
        <v>199</v>
      </c>
      <c r="C91" s="6" t="s">
        <v>50</v>
      </c>
      <c r="D91" s="7">
        <v>1</v>
      </c>
      <c r="E91" s="8"/>
      <c r="F91" s="8"/>
      <c r="G91" s="28"/>
    </row>
    <row r="92" spans="1:7" ht="98.5" customHeight="1" thickBot="1">
      <c r="A92" s="51" t="s">
        <v>55</v>
      </c>
      <c r="B92" s="52"/>
      <c r="C92" s="52"/>
      <c r="D92" s="43"/>
      <c r="E92" s="44"/>
      <c r="F92" s="53"/>
      <c r="G92" s="54"/>
    </row>
    <row r="93" spans="1:7" s="1" customFormat="1" ht="113.5" customHeight="1">
      <c r="A93" s="35" t="s">
        <v>119</v>
      </c>
      <c r="B93" s="59" t="s">
        <v>51</v>
      </c>
      <c r="C93" s="60"/>
      <c r="D93" s="60"/>
      <c r="E93" s="60"/>
      <c r="F93" s="60"/>
      <c r="G93" s="61"/>
    </row>
    <row r="94" spans="1:7" ht="138">
      <c r="A94" s="4" t="s">
        <v>120</v>
      </c>
      <c r="B94" s="18" t="s">
        <v>200</v>
      </c>
      <c r="C94" s="6" t="s">
        <v>50</v>
      </c>
      <c r="D94" s="7">
        <v>2</v>
      </c>
      <c r="E94" s="8"/>
      <c r="F94" s="8"/>
      <c r="G94" s="9"/>
    </row>
    <row r="95" spans="1:7" ht="138">
      <c r="A95" s="4" t="s">
        <v>121</v>
      </c>
      <c r="B95" s="18" t="s">
        <v>201</v>
      </c>
      <c r="C95" s="6" t="s">
        <v>74</v>
      </c>
      <c r="D95" s="7">
        <v>2</v>
      </c>
      <c r="E95" s="8"/>
      <c r="F95" s="8"/>
      <c r="G95" s="9"/>
    </row>
    <row r="96" spans="1:7" ht="92">
      <c r="A96" s="4" t="s">
        <v>122</v>
      </c>
      <c r="B96" s="18" t="s">
        <v>202</v>
      </c>
      <c r="C96" s="6" t="s">
        <v>50</v>
      </c>
      <c r="D96" s="7">
        <v>2</v>
      </c>
      <c r="E96" s="8"/>
      <c r="F96" s="8"/>
      <c r="G96" s="9"/>
    </row>
    <row r="97" spans="1:7" ht="92">
      <c r="A97" s="4" t="s">
        <v>123</v>
      </c>
      <c r="B97" s="18" t="s">
        <v>203</v>
      </c>
      <c r="C97" s="6" t="s">
        <v>50</v>
      </c>
      <c r="D97" s="7">
        <v>2</v>
      </c>
      <c r="E97" s="8"/>
      <c r="F97" s="8"/>
      <c r="G97" s="9"/>
    </row>
    <row r="98" spans="1:7" ht="86" customHeight="1" thickBot="1">
      <c r="A98" s="51" t="s">
        <v>55</v>
      </c>
      <c r="B98" s="52"/>
      <c r="C98" s="52"/>
      <c r="D98" s="43"/>
      <c r="E98" s="44"/>
      <c r="F98" s="53"/>
      <c r="G98" s="54"/>
    </row>
    <row r="99" spans="1:7" s="1" customFormat="1" ht="98.5" customHeight="1">
      <c r="A99" s="35" t="s">
        <v>124</v>
      </c>
      <c r="B99" s="59" t="s">
        <v>67</v>
      </c>
      <c r="C99" s="60"/>
      <c r="D99" s="60"/>
      <c r="E99" s="60"/>
      <c r="F99" s="60"/>
      <c r="G99" s="61"/>
    </row>
    <row r="100" spans="1:7" ht="138">
      <c r="A100" s="4" t="s">
        <v>125</v>
      </c>
      <c r="B100" s="18" t="s">
        <v>204</v>
      </c>
      <c r="C100" s="6" t="s">
        <v>50</v>
      </c>
      <c r="D100" s="7">
        <v>1</v>
      </c>
      <c r="E100" s="33"/>
      <c r="F100" s="8"/>
      <c r="G100" s="9"/>
    </row>
    <row r="101" spans="1:7" ht="92">
      <c r="A101" s="4" t="s">
        <v>126</v>
      </c>
      <c r="B101" s="18" t="s">
        <v>205</v>
      </c>
      <c r="C101" s="6" t="s">
        <v>50</v>
      </c>
      <c r="D101" s="7">
        <v>1</v>
      </c>
      <c r="E101" s="33"/>
      <c r="F101" s="8"/>
      <c r="G101" s="9"/>
    </row>
    <row r="102" spans="1:7" ht="184">
      <c r="A102" s="4" t="s">
        <v>127</v>
      </c>
      <c r="B102" s="18" t="s">
        <v>167</v>
      </c>
      <c r="C102" s="6" t="s">
        <v>50</v>
      </c>
      <c r="D102" s="7">
        <v>1</v>
      </c>
      <c r="E102" s="33"/>
      <c r="F102" s="8"/>
      <c r="G102" s="9"/>
    </row>
    <row r="103" spans="1:7" ht="92">
      <c r="A103" s="4" t="s">
        <v>128</v>
      </c>
      <c r="B103" s="18" t="s">
        <v>168</v>
      </c>
      <c r="C103" s="6" t="s">
        <v>50</v>
      </c>
      <c r="D103" s="7">
        <v>1</v>
      </c>
      <c r="E103" s="33"/>
      <c r="F103" s="8"/>
      <c r="G103" s="9"/>
    </row>
    <row r="104" spans="1:7" ht="92">
      <c r="A104" s="4" t="s">
        <v>129</v>
      </c>
      <c r="B104" s="18" t="s">
        <v>169</v>
      </c>
      <c r="C104" s="6" t="s">
        <v>50</v>
      </c>
      <c r="D104" s="7">
        <v>1</v>
      </c>
      <c r="E104" s="33"/>
      <c r="F104" s="8"/>
      <c r="G104" s="9"/>
    </row>
    <row r="105" spans="1:7" ht="138">
      <c r="A105" s="4" t="s">
        <v>130</v>
      </c>
      <c r="B105" s="18" t="s">
        <v>218</v>
      </c>
      <c r="C105" s="6" t="s">
        <v>50</v>
      </c>
      <c r="D105" s="7">
        <v>1</v>
      </c>
      <c r="E105" s="33"/>
      <c r="F105" s="8"/>
      <c r="G105" s="9"/>
    </row>
    <row r="106" spans="1:7" ht="138">
      <c r="A106" s="4" t="s">
        <v>131</v>
      </c>
      <c r="B106" s="18" t="s">
        <v>170</v>
      </c>
      <c r="C106" s="6" t="s">
        <v>74</v>
      </c>
      <c r="D106" s="7">
        <v>1</v>
      </c>
      <c r="E106" s="33"/>
      <c r="F106" s="8"/>
      <c r="G106" s="9"/>
    </row>
    <row r="107" spans="1:7" ht="138">
      <c r="A107" s="4" t="s">
        <v>132</v>
      </c>
      <c r="B107" s="18" t="s">
        <v>206</v>
      </c>
      <c r="C107" s="6" t="s">
        <v>50</v>
      </c>
      <c r="D107" s="7">
        <v>1</v>
      </c>
      <c r="E107" s="33"/>
      <c r="F107" s="8"/>
      <c r="G107" s="9"/>
    </row>
    <row r="108" spans="1:7" ht="138">
      <c r="A108" s="4" t="s">
        <v>133</v>
      </c>
      <c r="B108" s="18" t="s">
        <v>207</v>
      </c>
      <c r="C108" s="6" t="s">
        <v>50</v>
      </c>
      <c r="D108" s="7">
        <v>2</v>
      </c>
      <c r="E108" s="33"/>
      <c r="F108" s="8"/>
      <c r="G108" s="9"/>
    </row>
    <row r="109" spans="1:7" ht="138">
      <c r="A109" s="4" t="s">
        <v>134</v>
      </c>
      <c r="B109" s="18" t="s">
        <v>208</v>
      </c>
      <c r="C109" s="6" t="s">
        <v>50</v>
      </c>
      <c r="D109" s="7">
        <v>3</v>
      </c>
      <c r="E109" s="33"/>
      <c r="F109" s="8"/>
      <c r="G109" s="9"/>
    </row>
    <row r="110" spans="1:7" ht="92">
      <c r="A110" s="4" t="s">
        <v>135</v>
      </c>
      <c r="B110" s="18" t="s">
        <v>209</v>
      </c>
      <c r="C110" s="6" t="s">
        <v>50</v>
      </c>
      <c r="D110" s="7">
        <v>1</v>
      </c>
      <c r="E110" s="33"/>
      <c r="F110" s="8"/>
      <c r="G110" s="9"/>
    </row>
    <row r="111" spans="1:7" ht="92">
      <c r="A111" s="4" t="s">
        <v>136</v>
      </c>
      <c r="B111" s="18" t="s">
        <v>210</v>
      </c>
      <c r="C111" s="6" t="s">
        <v>50</v>
      </c>
      <c r="D111" s="7">
        <v>1</v>
      </c>
      <c r="E111" s="33"/>
      <c r="F111" s="8"/>
      <c r="G111" s="9"/>
    </row>
    <row r="112" spans="1:7" ht="92">
      <c r="A112" s="4" t="s">
        <v>137</v>
      </c>
      <c r="B112" s="18" t="s">
        <v>211</v>
      </c>
      <c r="C112" s="6" t="s">
        <v>27</v>
      </c>
      <c r="D112" s="6">
        <v>44</v>
      </c>
      <c r="E112" s="33"/>
      <c r="F112" s="8"/>
      <c r="G112" s="9"/>
    </row>
    <row r="113" spans="1:8" ht="138">
      <c r="A113" s="4" t="s">
        <v>138</v>
      </c>
      <c r="B113" s="18" t="s">
        <v>175</v>
      </c>
      <c r="C113" s="6" t="s">
        <v>27</v>
      </c>
      <c r="D113" s="6">
        <v>44</v>
      </c>
      <c r="E113" s="33"/>
      <c r="F113" s="8"/>
      <c r="G113" s="9"/>
    </row>
    <row r="114" spans="1:8" ht="138">
      <c r="A114" s="4" t="s">
        <v>139</v>
      </c>
      <c r="B114" s="18" t="s">
        <v>212</v>
      </c>
      <c r="C114" s="21" t="s">
        <v>27</v>
      </c>
      <c r="D114" s="6">
        <v>45.6</v>
      </c>
      <c r="E114" s="33"/>
      <c r="F114" s="8"/>
      <c r="G114" s="28"/>
    </row>
    <row r="115" spans="1:8" ht="138">
      <c r="A115" s="4" t="s">
        <v>140</v>
      </c>
      <c r="B115" s="5" t="s">
        <v>213</v>
      </c>
      <c r="C115" s="6" t="s">
        <v>50</v>
      </c>
      <c r="D115" s="7">
        <v>1</v>
      </c>
      <c r="E115" s="33"/>
      <c r="F115" s="8"/>
      <c r="G115" s="9"/>
    </row>
    <row r="116" spans="1:8" ht="335" customHeight="1">
      <c r="A116" s="4" t="s">
        <v>141</v>
      </c>
      <c r="B116" s="5" t="s">
        <v>214</v>
      </c>
      <c r="C116" s="6" t="s">
        <v>19</v>
      </c>
      <c r="D116" s="7">
        <v>1</v>
      </c>
      <c r="E116" s="33"/>
      <c r="F116" s="8"/>
      <c r="G116" s="9"/>
      <c r="H116" s="3"/>
    </row>
    <row r="117" spans="1:8" ht="91" customHeight="1" thickBot="1">
      <c r="A117" s="51" t="s">
        <v>68</v>
      </c>
      <c r="B117" s="52"/>
      <c r="C117" s="52"/>
      <c r="D117" s="43"/>
      <c r="E117" s="44"/>
      <c r="F117" s="53"/>
      <c r="G117" s="54"/>
    </row>
    <row r="118" spans="1:8" ht="103" customHeight="1" thickBot="1">
      <c r="A118" s="55" t="s">
        <v>142</v>
      </c>
      <c r="B118" s="56"/>
      <c r="C118" s="56"/>
      <c r="D118" s="56"/>
      <c r="E118" s="57"/>
      <c r="F118" s="36"/>
      <c r="G118" s="45"/>
    </row>
    <row r="119" spans="1:8" ht="96.5" customHeight="1">
      <c r="A119" s="46"/>
      <c r="B119" s="46"/>
      <c r="C119" s="46"/>
      <c r="D119" s="58"/>
      <c r="E119" s="58"/>
      <c r="F119" s="58"/>
      <c r="G119" s="46"/>
    </row>
    <row r="120" spans="1:8" ht="61.5">
      <c r="A120" s="46"/>
      <c r="B120" s="46"/>
      <c r="C120" s="46"/>
      <c r="D120" s="49"/>
      <c r="E120" s="49"/>
      <c r="F120" s="49"/>
      <c r="G120" s="46"/>
    </row>
    <row r="121" spans="1:8" ht="49" customHeight="1">
      <c r="B121" s="46"/>
      <c r="C121" s="48"/>
      <c r="D121" s="47"/>
      <c r="E121" s="47"/>
      <c r="F121" s="47"/>
    </row>
    <row r="122" spans="1:8" ht="61.5">
      <c r="B122" s="46"/>
      <c r="C122" s="48"/>
      <c r="D122" s="49"/>
      <c r="E122" s="49"/>
      <c r="F122" s="49"/>
    </row>
    <row r="123" spans="1:8" ht="61.5">
      <c r="B123" s="46"/>
      <c r="C123" s="48"/>
      <c r="D123" s="47"/>
      <c r="E123" s="47"/>
      <c r="F123" s="47"/>
    </row>
    <row r="124" spans="1:8" ht="61.5">
      <c r="B124" s="46"/>
      <c r="C124" s="48"/>
      <c r="D124" s="49"/>
      <c r="E124" s="49"/>
      <c r="F124" s="49"/>
    </row>
    <row r="125" spans="1:8" ht="61.5">
      <c r="B125" s="46"/>
      <c r="C125" s="48"/>
      <c r="D125" s="50"/>
      <c r="E125" s="50"/>
      <c r="F125" s="50"/>
    </row>
    <row r="126" spans="1:8" ht="61.5">
      <c r="B126" s="46"/>
      <c r="C126" s="48"/>
      <c r="D126" s="48"/>
      <c r="E126" s="48"/>
      <c r="F126" s="48"/>
    </row>
    <row r="127" spans="1:8" ht="71" customHeight="1">
      <c r="B127" s="46"/>
      <c r="C127" s="48"/>
      <c r="D127" s="48"/>
      <c r="E127" s="48"/>
      <c r="F127" s="48"/>
    </row>
    <row r="128" spans="1:8" ht="61.5">
      <c r="B128" s="46"/>
      <c r="C128" s="48"/>
      <c r="D128" s="48"/>
      <c r="E128" s="48"/>
      <c r="F128" s="48"/>
    </row>
    <row r="129" spans="2:6" ht="61.5">
      <c r="B129" s="46"/>
      <c r="C129" s="48"/>
      <c r="D129" s="48"/>
      <c r="E129" s="48"/>
      <c r="F129" s="48"/>
    </row>
    <row r="130" spans="2:6" ht="61.5">
      <c r="B130" s="46"/>
      <c r="C130" s="48"/>
      <c r="D130" s="48"/>
      <c r="E130" s="48"/>
      <c r="F130" s="48"/>
    </row>
    <row r="131" spans="2:6" ht="61.5">
      <c r="B131" s="46"/>
      <c r="C131" s="48"/>
      <c r="D131" s="48"/>
      <c r="E131" s="48"/>
      <c r="F131" s="48"/>
    </row>
    <row r="132" spans="2:6" ht="61.5">
      <c r="B132" s="48"/>
      <c r="C132" s="48"/>
      <c r="D132" s="48"/>
      <c r="E132" s="48"/>
      <c r="F132" s="48"/>
    </row>
  </sheetData>
  <mergeCells count="38">
    <mergeCell ref="B11:G11"/>
    <mergeCell ref="A1:G1"/>
    <mergeCell ref="A2:G2"/>
    <mergeCell ref="B4:G4"/>
    <mergeCell ref="A10:E10"/>
    <mergeCell ref="F10:G10"/>
    <mergeCell ref="B67:G67"/>
    <mergeCell ref="A19:E19"/>
    <mergeCell ref="F19:G19"/>
    <mergeCell ref="B20:G20"/>
    <mergeCell ref="A50:E50"/>
    <mergeCell ref="F50:G50"/>
    <mergeCell ref="B51:G51"/>
    <mergeCell ref="A60:E60"/>
    <mergeCell ref="F60:G60"/>
    <mergeCell ref="B61:G61"/>
    <mergeCell ref="A66:E66"/>
    <mergeCell ref="F66:G66"/>
    <mergeCell ref="B99:G99"/>
    <mergeCell ref="A75:C75"/>
    <mergeCell ref="F75:G75"/>
    <mergeCell ref="B76:G76"/>
    <mergeCell ref="A83:C83"/>
    <mergeCell ref="F83:G83"/>
    <mergeCell ref="B84:G84"/>
    <mergeCell ref="A92:C92"/>
    <mergeCell ref="F92:G92"/>
    <mergeCell ref="B93:G93"/>
    <mergeCell ref="A98:C98"/>
    <mergeCell ref="F98:G98"/>
    <mergeCell ref="D122:F122"/>
    <mergeCell ref="D124:F124"/>
    <mergeCell ref="D125:F125"/>
    <mergeCell ref="A117:C117"/>
    <mergeCell ref="F117:G117"/>
    <mergeCell ref="A118:E118"/>
    <mergeCell ref="D119:F119"/>
    <mergeCell ref="D120:F120"/>
  </mergeCells>
  <hyperlinks>
    <hyperlink ref="C112" r:id="rId1" display="M@" xr:uid="{E48C4766-303B-43EC-BFD8-35D9C4C0EAF1}"/>
  </hyperlinks>
  <pageMargins left="0.7" right="0.7" top="0.75" bottom="0.75" header="0.3" footer="0.3"/>
  <pageSetup paperSize="9" scale="23" orientation="landscape" r:id="rId2"/>
  <rowBreaks count="4" manualBreakCount="4">
    <brk id="79" max="6" man="1"/>
    <brk id="92" max="6" man="1"/>
    <brk id="109" max="6" man="1"/>
    <brk id="13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Islam Qala CHC PR</vt:lpstr>
      <vt:lpstr>'Islam Qala CHC PR'!Print_Area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Zia Mohammad Amirzai</dc:creator>
  <cp:lastModifiedBy>Ansar Kazimi</cp:lastModifiedBy>
  <cp:lastPrinted>2024-08-18T09:13:42Z</cp:lastPrinted>
  <dcterms:created xsi:type="dcterms:W3CDTF">2022-06-26T03:44:01Z</dcterms:created>
  <dcterms:modified xsi:type="dcterms:W3CDTF">2024-08-21T07:46:23Z</dcterms:modified>
</cp:coreProperties>
</file>