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D:\FCDO\Designed project\From Box\FRB-WASH-DAWAM projects Design Package (1)\New Water Supply\Dawlat Abad\Dawlat Abad, Jar Qala WS Drawing and Hydraulic Design Package\"/>
    </mc:Choice>
  </mc:AlternateContent>
  <xr:revisionPtr revIDLastSave="0" documentId="13_ncr:1_{A63D414D-3FB1-4987-B46E-DE1545474BF5}" xr6:coauthVersionLast="47" xr6:coauthVersionMax="47" xr10:uidLastSave="{00000000-0000-0000-0000-000000000000}"/>
  <bookViews>
    <workbookView xWindow="-108" yWindow="-108" windowWidth="23256" windowHeight="13896" firstSheet="2" activeTab="2" xr2:uid="{00000000-000D-0000-FFFF-FFFF00000000}"/>
  </bookViews>
  <sheets>
    <sheet name="DATA1" sheetId="9" r:id="rId1"/>
    <sheet name="Estimation " sheetId="5" r:id="rId2"/>
    <sheet name="Sheet1" sheetId="10" r:id="rId3"/>
  </sheets>
  <definedNames>
    <definedName name="_xlnm.Print_Area" localSheetId="2">Sheet1!$A$1:$F$100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5" l="1"/>
  <c r="I13" i="5" s="1"/>
  <c r="H22" i="5"/>
  <c r="I22" i="5" s="1"/>
  <c r="G10" i="5" l="1"/>
  <c r="A16" i="9" l="1"/>
  <c r="H65" i="5" l="1"/>
  <c r="I65" i="5" s="1"/>
  <c r="E54" i="5" l="1"/>
  <c r="E53" i="5"/>
  <c r="H14" i="5" l="1"/>
  <c r="I14" i="5" s="1"/>
  <c r="H55" i="5"/>
  <c r="I55" i="5" s="1"/>
  <c r="H54" i="5"/>
  <c r="H53" i="5"/>
  <c r="I53" i="5" s="1"/>
  <c r="H56" i="5" l="1"/>
  <c r="H66" i="5"/>
  <c r="I66" i="5" s="1"/>
  <c r="H60" i="5"/>
  <c r="H58" i="5"/>
  <c r="I58" i="5" s="1"/>
  <c r="H51" i="5"/>
  <c r="H49" i="5"/>
  <c r="C60" i="5"/>
  <c r="G24" i="5"/>
  <c r="G33" i="5" s="1"/>
  <c r="F36" i="5" s="1"/>
  <c r="H36" i="5" s="1"/>
  <c r="H20" i="5"/>
  <c r="I20" i="5" s="1"/>
  <c r="H21" i="5"/>
  <c r="I21" i="5" s="1"/>
  <c r="H23" i="5"/>
  <c r="I23" i="5" s="1"/>
  <c r="I60" i="5" l="1"/>
  <c r="I51" i="5"/>
  <c r="G61" i="5"/>
  <c r="G62" i="5" s="1"/>
  <c r="G34" i="5"/>
  <c r="H34" i="5" s="1"/>
  <c r="I34" i="5" s="1"/>
  <c r="H15" i="5"/>
  <c r="I15" i="5" s="1"/>
  <c r="H11" i="5"/>
  <c r="H6" i="5"/>
  <c r="F1" i="5" l="1"/>
  <c r="G59" i="5" l="1"/>
  <c r="H10" i="5"/>
  <c r="I10" i="5" s="1"/>
  <c r="H50" i="5" l="1"/>
  <c r="I49" i="5"/>
  <c r="H41" i="5"/>
  <c r="C41" i="5"/>
  <c r="H40" i="5"/>
  <c r="I41" i="5" l="1"/>
  <c r="H7" i="5" l="1"/>
  <c r="I7" i="5" s="1"/>
  <c r="I54" i="5" l="1"/>
  <c r="H46" i="5" l="1"/>
  <c r="H62" i="5" l="1"/>
  <c r="I62" i="5" s="1"/>
  <c r="H44" i="5" l="1"/>
  <c r="I44" i="5" s="1"/>
  <c r="H43" i="5"/>
  <c r="I43" i="5" s="1"/>
  <c r="I42" i="5" l="1"/>
  <c r="H64" i="5" l="1"/>
  <c r="I64" i="5" s="1"/>
  <c r="I63" i="5" s="1"/>
  <c r="H61" i="5"/>
  <c r="I61" i="5" s="1"/>
  <c r="H59" i="5"/>
  <c r="I59" i="5" s="1"/>
  <c r="I56" i="5"/>
  <c r="I50" i="5"/>
  <c r="I48" i="5" s="1"/>
  <c r="H37" i="5"/>
  <c r="I36" i="5"/>
  <c r="H33" i="5"/>
  <c r="I33" i="5" s="1"/>
  <c r="I32" i="5" s="1"/>
  <c r="H31" i="5"/>
  <c r="I31" i="5" s="1"/>
  <c r="H30" i="5"/>
  <c r="I30" i="5" s="1"/>
  <c r="H29" i="5"/>
  <c r="I29" i="5" s="1"/>
  <c r="H28" i="5"/>
  <c r="I28" i="5" s="1"/>
  <c r="H27" i="5"/>
  <c r="I27" i="5" s="1"/>
  <c r="H26" i="5"/>
  <c r="I26" i="5" s="1"/>
  <c r="H24" i="5"/>
  <c r="I24" i="5" s="1"/>
  <c r="H19" i="5"/>
  <c r="I19" i="5" s="1"/>
  <c r="H18" i="5"/>
  <c r="I18" i="5" s="1"/>
  <c r="H12" i="5"/>
  <c r="I12" i="5" s="1"/>
  <c r="I11" i="5"/>
  <c r="I6" i="5"/>
  <c r="I5" i="5" s="1"/>
  <c r="I9" i="5" l="1"/>
  <c r="I52" i="5"/>
  <c r="I57" i="5"/>
  <c r="I17" i="5"/>
  <c r="I25" i="5"/>
  <c r="I46" i="5"/>
  <c r="I45" i="5" s="1"/>
  <c r="I37" i="5"/>
  <c r="I35" i="5" s="1"/>
  <c r="I40" i="5"/>
  <c r="I39" i="5" s="1"/>
</calcChain>
</file>

<file path=xl/sharedStrings.xml><?xml version="1.0" encoding="utf-8"?>
<sst xmlns="http://schemas.openxmlformats.org/spreadsheetml/2006/main" count="382" uniqueCount="217">
  <si>
    <t>m</t>
  </si>
  <si>
    <t>m2</t>
  </si>
  <si>
    <t>md</t>
  </si>
  <si>
    <t>m3</t>
  </si>
  <si>
    <t>Unskilled labor on site</t>
  </si>
  <si>
    <t>kg</t>
  </si>
  <si>
    <t>Skilled labour on site</t>
  </si>
  <si>
    <t>Reinforcement</t>
  </si>
  <si>
    <t xml:space="preserve">Shuttering </t>
  </si>
  <si>
    <t>Piping and fitting work of Network</t>
  </si>
  <si>
    <t>Skilled labor on site</t>
  </si>
  <si>
    <t>Pipe Fittings</t>
  </si>
  <si>
    <t xml:space="preserve">lot </t>
  </si>
  <si>
    <t>PCS</t>
  </si>
  <si>
    <t>Lot</t>
  </si>
  <si>
    <t>S/N</t>
  </si>
  <si>
    <t>Particulars of Items
شرح موضوع</t>
  </si>
  <si>
    <t>No.
تعداد</t>
  </si>
  <si>
    <t>Area
مساحت</t>
  </si>
  <si>
    <t>Length
طول</t>
  </si>
  <si>
    <t>Qty
مقدار</t>
  </si>
  <si>
    <t>Total Qty
مقدارمجموعی</t>
  </si>
  <si>
    <t>Unit
مقدار</t>
  </si>
  <si>
    <t>Site prepration</t>
  </si>
  <si>
    <t>M2</t>
  </si>
  <si>
    <t>b*h</t>
  </si>
  <si>
    <t xml:space="preserve">Excavation </t>
  </si>
  <si>
    <t>M3</t>
  </si>
  <si>
    <t>Excavation for pipe scheme</t>
  </si>
  <si>
    <t>b*h*L</t>
  </si>
  <si>
    <t>b*h*t</t>
  </si>
  <si>
    <t>b*L</t>
  </si>
  <si>
    <t>b*t*L</t>
  </si>
  <si>
    <t>Pointing - M350</t>
  </si>
  <si>
    <t>dia</t>
  </si>
  <si>
    <t>L*kg/L</t>
  </si>
  <si>
    <t>L (m)</t>
  </si>
  <si>
    <t>kg/L</t>
  </si>
  <si>
    <t>KG</t>
  </si>
  <si>
    <t xml:space="preserve">WV Review Committee Members and RRD Representative Signatures/امضای اعضای کمیته برسی دفتر ورلدویژن وریاست انکشاف دهات </t>
  </si>
  <si>
    <t xml:space="preserve">Project Engineer/انجینرپروژه </t>
  </si>
  <si>
    <t xml:space="preserve">Project Manager/مسؤل پروژه </t>
  </si>
  <si>
    <t>CDC/شورای انکشافی قریه</t>
  </si>
  <si>
    <t xml:space="preserve">Painting </t>
  </si>
  <si>
    <t>NO</t>
  </si>
  <si>
    <t>ITEMS 
موضوعات</t>
  </si>
  <si>
    <t>UNIT
واحد</t>
  </si>
  <si>
    <t xml:space="preserve">Work quantity and cost estimated
 برآورد احجام کاری 
</t>
  </si>
  <si>
    <t>QUANTITY
مقدار</t>
  </si>
  <si>
    <t>Unit Cost (Af)
قیمت فی واحد</t>
  </si>
  <si>
    <t>Total cost(Afs)
قیمت مجموعی</t>
  </si>
  <si>
    <t xml:space="preserve">M3 </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</si>
  <si>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</si>
  <si>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</si>
  <si>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</si>
  <si>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Date:</t>
  </si>
  <si>
    <t>b*L*d</t>
  </si>
  <si>
    <t xml:space="preserve">Excavation for foundation for Fencing </t>
  </si>
  <si>
    <t>b*L*t</t>
  </si>
  <si>
    <t xml:space="preserve">Graveling </t>
  </si>
  <si>
    <t xml:space="preserve">Stone masonry work under fencing 2 Over Ground </t>
  </si>
  <si>
    <t>Stone masonry work under fencing 1 Under Ground</t>
  </si>
  <si>
    <t>Poinging Work for under fencing 1 Under Ground</t>
  </si>
  <si>
    <t>-</t>
  </si>
  <si>
    <t>Poinging Work for under fencing 2 On the Ground</t>
  </si>
  <si>
    <t xml:space="preserve">Shuttering for footing of Solar Stand </t>
  </si>
  <si>
    <t xml:space="preserve">Reinforcement for footing of Solar Stand </t>
  </si>
  <si>
    <t>14mm</t>
  </si>
  <si>
    <t>Earthwork (Backfilling with soil and compaction)</t>
  </si>
  <si>
    <t>Earthwork Backfilling for pipe scheme</t>
  </si>
  <si>
    <t xml:space="preserve">Earthwork Backfilling for foundation of Solar Stand </t>
  </si>
  <si>
    <t xml:space="preserve">Earthwork Backfilling for foundation for Fencing </t>
  </si>
  <si>
    <t>PCC of fencing top of stone masonry</t>
  </si>
  <si>
    <t>RCC 250 (1:1:2)</t>
  </si>
  <si>
    <t>PCC 150 (1:2:4)</t>
  </si>
  <si>
    <t>Stone Masonry (M200 Mortar 1:4)</t>
  </si>
  <si>
    <t>Province:</t>
  </si>
  <si>
    <t>9.01</t>
  </si>
  <si>
    <t>No</t>
  </si>
  <si>
    <t xml:space="preserve">Solar System </t>
  </si>
  <si>
    <t>Maintenance box for inverter Switch</t>
  </si>
  <si>
    <t>set</t>
  </si>
  <si>
    <t xml:space="preserve">Well Probe Sensor </t>
  </si>
  <si>
    <t xml:space="preserve">Gravel Packing back of the filters pipes in 25m length, based on soil texure, River Gravel sized from 3mm to 12mm according to the soil texture, as per advise of WVA WASH Engineer </t>
  </si>
  <si>
    <t>Backfilling of Casing Pipe with soft Clay without any gravel</t>
  </si>
  <si>
    <t>Pump Test for detemination of Hydrogeological parameters</t>
  </si>
  <si>
    <t>Hour</t>
  </si>
  <si>
    <t>Supplying and installation of all required fittings for well</t>
  </si>
  <si>
    <t>Delivery and Installation Cost</t>
  </si>
  <si>
    <t>Project # :</t>
  </si>
  <si>
    <t>Graveling under for Well Apron</t>
  </si>
  <si>
    <t>DRRD/رییس ریاست احیاً و انکشاف دهات</t>
  </si>
  <si>
    <t>Drilling of well</t>
  </si>
  <si>
    <t>BackFilling</t>
  </si>
  <si>
    <t xml:space="preserve">RCC  of Water Storage Valve Box Walls </t>
  </si>
  <si>
    <t xml:space="preserve">Waterproof Powder Plaster for the water reservoir </t>
  </si>
  <si>
    <t>P*h</t>
  </si>
  <si>
    <t xml:space="preserve">Waterproof Powder Plaster for floor of the reservoir </t>
  </si>
  <si>
    <t xml:space="preserve">Isogam </t>
  </si>
  <si>
    <t xml:space="preserve">Isogam for roof insulation of the water reservoir </t>
  </si>
  <si>
    <t>Shuttering for Water Reservoir Wall</t>
  </si>
  <si>
    <t xml:space="preserve">Shuttering for Water Reservoir Top Slab </t>
  </si>
  <si>
    <t>b*w</t>
  </si>
  <si>
    <t xml:space="preserve">Reinforcement for the Water Reservoir </t>
  </si>
  <si>
    <t xml:space="preserve">Earthwork Backfilling for water reservoir </t>
  </si>
  <si>
    <t>P*w*d</t>
  </si>
  <si>
    <t xml:space="preserve">GI Pipe and Fittings for RCC Water Reservoir </t>
  </si>
  <si>
    <t xml:space="preserve">Isogam one layer for the top of the water reservoir </t>
  </si>
  <si>
    <t>Excavation for on the RCC storage reservoir</t>
  </si>
  <si>
    <t>Excavation for on the Valve  Box of reservoir</t>
  </si>
  <si>
    <t xml:space="preserve">RCC  of Water reservoir Walls </t>
  </si>
  <si>
    <t>RCC  of Water reservoir Top Slab</t>
  </si>
  <si>
    <t>RCC  of Water reservoir Bottom Slab</t>
  </si>
  <si>
    <t>RCC  of Water reservoir for Footings</t>
  </si>
  <si>
    <t>PCC of water reservoir Footing</t>
  </si>
  <si>
    <t>PCC of water reservoir top slab</t>
  </si>
  <si>
    <t>electrical sensor cable 3*1.5mm2</t>
  </si>
  <si>
    <t>earthing system</t>
  </si>
  <si>
    <t xml:space="preserve">Plaster with Water Proof Powder </t>
  </si>
  <si>
    <t>Plaster with water proof powder</t>
  </si>
  <si>
    <t>a*b</t>
  </si>
  <si>
    <t xml:space="preserve">Site prepration solar area, and well </t>
  </si>
  <si>
    <t>Eearth Backfilling for fencing foundation</t>
  </si>
  <si>
    <t>ID#</t>
  </si>
  <si>
    <t xml:space="preserve">province </t>
  </si>
  <si>
    <t>district</t>
  </si>
  <si>
    <t>village</t>
  </si>
  <si>
    <t xml:space="preserve">Project: </t>
  </si>
  <si>
    <t>Project purpose: cosntruction of sorlar powered water supply network</t>
  </si>
  <si>
    <t>District</t>
  </si>
  <si>
    <t>Site preparation for Reservoir</t>
  </si>
  <si>
    <t>Legth or Depth.
طول یا صخامت</t>
  </si>
  <si>
    <t>Excavation for water point</t>
  </si>
  <si>
    <t>a*b*c</t>
  </si>
  <si>
    <t>Painting for the water point</t>
  </si>
  <si>
    <t>Painting for the reservoir</t>
  </si>
  <si>
    <t>PE adapter 75mm to 2 1/2"</t>
  </si>
  <si>
    <t xml:space="preserve">ID#: </t>
  </si>
  <si>
    <t xml:space="preserve">Province: </t>
  </si>
  <si>
    <t xml:space="preserve">District : </t>
  </si>
  <si>
    <t xml:space="preserve">Village : </t>
  </si>
  <si>
    <t xml:space="preserve">Project Purpose: Construction of Solar Powered Water Supply Network </t>
  </si>
  <si>
    <t>Faryab</t>
  </si>
  <si>
    <t>PCC of water point apron</t>
  </si>
  <si>
    <t>PCC of water point apron walls</t>
  </si>
  <si>
    <t>PCC of water point stand</t>
  </si>
  <si>
    <t>Gravelling  for fencing area</t>
  </si>
  <si>
    <t>GI-Nipple 3"</t>
  </si>
  <si>
    <t>Float Switch set (Mechanical Device for tank water level detection  from well to reservoir with with cable and all other necessary tools)</t>
  </si>
  <si>
    <t>Supply and istallation of metallic sign board</t>
  </si>
  <si>
    <t>GI Pipe and Fittings for valve box</t>
  </si>
  <si>
    <t>PE adapter 63mm to 2"</t>
  </si>
  <si>
    <t>GI-pipe 2 1/2 "</t>
  </si>
  <si>
    <t>GI-Nipple 2 1/2 "</t>
  </si>
  <si>
    <t>Union 2 1/2 "</t>
  </si>
  <si>
    <t>PE adapter 75mm to 1 1/2 "</t>
  </si>
  <si>
    <t>Gate Valve 2 1/2 "  stainless steel</t>
  </si>
  <si>
    <t>Number of meters</t>
  </si>
  <si>
    <t xml:space="preserve">PVC Filter Pipe 8" dia Class D, opeing area does not exceed 25% of total area.  </t>
  </si>
  <si>
    <t>Total Length of Pipe (m)</t>
  </si>
  <si>
    <t xml:space="preserve">Zone Manager/ مسؤل دفتر ساحوی ورلدویژن </t>
  </si>
  <si>
    <t>Volume of reservoir (M3)</t>
  </si>
  <si>
    <t>Well drilling with percussion machine with 16" dia</t>
  </si>
  <si>
    <t>Cable locking Clip</t>
  </si>
  <si>
    <t>Compacted clean river gravel under the stand taps</t>
  </si>
  <si>
    <t>Back filling as technical required</t>
  </si>
  <si>
    <t xml:space="preserve">Fencing Posts and mesh with 2.4m door including transportaion and installation cost </t>
  </si>
  <si>
    <t>Dawlat Abad</t>
  </si>
  <si>
    <t>Jar Qala</t>
  </si>
  <si>
    <t>A221873</t>
  </si>
  <si>
    <t xml:space="preserve">Plastic Rope </t>
  </si>
  <si>
    <t>project: DAWAM</t>
  </si>
  <si>
    <t>RCC  of Water Storage Valve Box Under Box+Top of Slab</t>
  </si>
  <si>
    <t>Metrering System: House connection from main pipe to inside houses, public buildings (school, mosque and clinic) with its all accessories including 1/2" Saddle clamp, Elbow, Female threaded adapter, (MTA), Gate valve, Water meter,Meter Box Non return valve, Water tap, Socket with 20m Pipe 20mm OD, HDPЕ 100, РN-20, Thickness 2.3 mm &amp; Weight 0.133kg/m. as attached drawing</t>
  </si>
  <si>
    <t>Total Cost for Jar Qala Project</t>
  </si>
  <si>
    <t>electrical solar cable 1*10mm2</t>
  </si>
  <si>
    <t>Wire 16 mm2 for submerssible pump,</t>
  </si>
  <si>
    <t xml:space="preserve">Solar Panel Stand </t>
  </si>
  <si>
    <t>Solar panels 8100 watt, standard:  
Range of ambient temperature: 233-358 K
Electrical data:
Maximum power point voltage: 30.9 V. to 31.2 V.
Open circuit voltage: 37,7 V to 45.8
Max power point current: 8.42 A
Module shortcut current: 8.89 A
Maximum power output: 260 W to 270 W.
Solar module type: POLYCRYSTALLINE
CE certificate for monocrystalline and monocrystalline, ISO 9001:2007 Certificate, DIN EN certificate, Efficiency for Monocrystalline 18%-20%, Efficiency for Polycrystalline 15%-18%, Performance to 10 years (min 90% power output), Performance to 25 years (min 80% power output), Visible lable on solar panel with technical specification and accepted by MRRD.having certificate from manufacturer.</t>
  </si>
  <si>
    <t>Diameter=(8") inches, Class D, Min Wall Thickness (10.3 ) mm, Min weight (10.3 kg/m)  According to ASTM D1785 Sch.80, DIN 8061, DIN 8062, ASTM F480 Standards.
(the length of filter and casing should be declared after drill analysis and ground strata)</t>
  </si>
  <si>
    <t>Solar Panels Frames with stand for 30 Solar Panels.</t>
  </si>
  <si>
    <t>2.5 inch Submersible pump in stainless steel. Stainless steel
EN 1.4401
AISI 316, 
Rated power - P2: 5.5 kW,
Rated voltage: 3 x 220-230 V
Main frequency: 50 Hz
Avg. water production per day: (12.31 m³/h) , Total dynamic head: 93.58 m , Pump Max head:121 m
Solar pump 5.5 KW according to the technical specification and requirements, 
The contractor must submit a manufacturer warranty for the solar Pump for a period not less than 3 years. The visible label on a solar panel with technical specification and accepted by MRRD
The contractor must submit all the required certificates for the solar pump
The serial number of the Solar pump should be certified by the manufacturing company</t>
  </si>
  <si>
    <t xml:space="preserve">Renewable solar inverter with its Control box and Fuse box  3-phase 208V, 380V or 440V IP66-5.5KW 18A Quick Setup wizard preconfigured inputs Build in MPPT (Maximum Power Point Tracking) AC&amp;DC power source compitible solar solution for up to 250kw and compitible with pump and whole required tools.                                                      Compitible inverter: IP 66 , pure sine wave ,VFD and soft starter Also with (SPD) surge protection Device As per needed in whole sytem and remote Monitoring data logging and remote controlling device Contractor must submit manufacturer warranty for inverter for a period not less than 3 years.      Contarctor must submit all required certificates for inverter,and accepted by MRRD                                                                   Serial number of inverter should be certified by manufacturing company . </t>
  </si>
  <si>
    <t>GI-pipe 3" Outlet Pipe with Glass Wool</t>
  </si>
  <si>
    <t>GI-pipe 3" Inlet Pipe with Glass Wool</t>
  </si>
  <si>
    <t>Union 3"</t>
  </si>
  <si>
    <t>Gate Valve 3"  stainless steel</t>
  </si>
  <si>
    <t>Gate Valve 2 1/2"  stainless steel</t>
  </si>
  <si>
    <t xml:space="preserve">Galvanized Iron (GI) pipe, for Drain  pipe, wall thickness 2.6 mm ,weight 2.9 kg/m, Nominal Diameter 1 1/2",. </t>
  </si>
  <si>
    <t>Glass wool for the 100m length pipe 75@ with installation.</t>
  </si>
  <si>
    <t xml:space="preserve">Galvanized Iron (GI) pipe, for over flow pipe, wall thickness 2.9 mm ,weight 5.18 kg/m, Nominal Diameter 2 1/2",.     </t>
  </si>
  <si>
    <t>Galvanized Iron (GI) pipe,wall thickness 2.6 mm ,weight 2.9 kg/m, Nominal Diameter 1 1/2"  ventilation of W.R</t>
  </si>
  <si>
    <t xml:space="preserve">Galvanized Iron (GI) pipe, wall thickness 2.9 mm ,weight 5.18 kg/m, Nominal Diameter 2 1/2",. </t>
  </si>
  <si>
    <t>L.M</t>
  </si>
  <si>
    <t>Site Preparation: to clean site from all existent materials.</t>
  </si>
  <si>
    <t xml:space="preserve">Excavation: In ordinary soil-type three, excavation will be take place  types 4
</t>
  </si>
  <si>
    <t>PCC (M-150, 1:2:4): The PCC work is for plecement under the  collecting stand according to the drawing considering the shuttering needs, using cement sand mortar base on given specifications. 
• Curing should be done for minimum 7 days.</t>
  </si>
  <si>
    <t>Stone masonry  1:5: Providing and laying stone masonry with (35-40) % cement sand mortar 1:5, and it must include all good stone constrcution specification and site engineer satisfaction.</t>
  </si>
  <si>
    <t xml:space="preserve">Pointing - M400 1:3: Pointing of all the joints of stone mosanry work with sandy clay mortor of M400 specification. The pointing should be uniformed and well curing is needed as per drawing and specification. </t>
  </si>
  <si>
    <t>RCC- M250 (1:1:2) Crushed gravel must be used, and curing must be continued up to one month, and all site engineer advicess must be considered.</t>
  </si>
  <si>
    <t xml:space="preserve">Shuttering: The shuttering should be done as per the drawing and specification, as according to site engineer advice.
</t>
  </si>
  <si>
    <t>gravelling according to the drawings and specificatioon.</t>
  </si>
  <si>
    <t xml:space="preserve">Painting: The work should be get done in proper way as per the drawing and specification any input of the site engineer. </t>
  </si>
  <si>
    <t>Teflon tape, thread seal tape shall.</t>
  </si>
  <si>
    <t xml:space="preserve">Pipe 90 mm HDPЕ 100: Pipe 90 mm OD, HDPЕ 100, РN-10, Thickness 5.4 mm &amp; Weight 1.46 kg/m </t>
  </si>
  <si>
    <t xml:space="preserve">Pipe 75mm HDPЕ 100: Pipe 75mm OD, HDPЕ 100, РN-10, Thickness 4.5 mm &amp; Weight 1.02 kg/m </t>
  </si>
  <si>
    <t xml:space="preserve">Pipe 63mm HDPЕ 100: Pipe 63mm OD, HDPЕ 100, РN-10, Thickness 3.8 mm &amp; Weight 0.721kg/m </t>
  </si>
  <si>
    <t xml:space="preserve">Pipe 50mm HDPЕ 100: Pipe 50mm OD, HDPЕ 100, РN-10, Thickness 3 mm &amp; Weight 0.453kg/m </t>
  </si>
  <si>
    <t xml:space="preserve">Pipe 40mm HDPЕ 100: Pipe 40mm OD, HDPЕ 100, РN-10, Thickness 2.4 mm &amp; Weight 0.295kg/m </t>
  </si>
  <si>
    <t>Pipe 90 mm HDPЕ 100: Pipe 90 mm OD, HDPЕ 100, РN-16, Thickness 8.2 mm &amp; Weight 2.14kg/m for well to Reservoir</t>
  </si>
  <si>
    <t>PVC pipe 4" for covering of stand taps</t>
  </si>
  <si>
    <t>Work Completion Certificate will provide after the measurement take place by WV team. The network scheme (length of the pipes) may change in field due to the commuity members request so the pipes will measure base on actual work completed in field with consideration of the quality of the work then the work completion certification will provide.</t>
  </si>
  <si>
    <r>
      <t>Prepared by:</t>
    </r>
    <r>
      <rPr>
        <sz val="10"/>
        <rFont val="Lato"/>
        <family val="2"/>
      </rPr>
      <t xml:space="preserve"> </t>
    </r>
  </si>
  <si>
    <t xml:space="preserve">Sayed Masoud Tural </t>
  </si>
  <si>
    <t>Designation:</t>
  </si>
  <si>
    <t xml:space="preserve"> WASH Engineer </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</si>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</sst>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0;[Red]0.00"/>
    <numFmt numFmtId="165" formatCode="[$-409]d\-mmm\-yy;@"/>
    <numFmt numFmtId="166" formatCode="#,##0.00;[Red]#,##0.00"/>
    <numFmt numFmtId="167" formatCode="_(* #,##0_);_(* \(#,##0\);_(* &quot;-&quot;??_);_(@_)"/>
    <numFmt numFmtId="168" formatCode="[$-409]mmmm\ d\,\ yyyy;@"/>
  </numFmts>
  <fonts count="27" x14ac:knownFonts="1">
    <font>
      <sz val="11"/>
      <color theme="1"/>
      <name val="Calibri"/>
      <family val="2"/>
      <scheme val="minor"/>
    </font>
    <font>
      <sz val="11"/>
      <color theme="1"/>
      <name val="Calibri"/>
      <family val="2"/>
      <scheme val="minor"/>
    </font>
    <font>
      <sz val="8"/>
      <name val="Arial"/>
      <family val="2"/>
    </font>
    <font>
      <b/>
      <sz val="8"/>
      <name val="Arial"/>
      <family val="2"/>
    </font>
    <font>
      <sz val="10"/>
      <name val="Arial"/>
      <family val="2"/>
    </font>
    <font>
      <b/>
      <sz val="10"/>
      <name val="Arial"/>
      <family val="2"/>
    </font>
    <font>
      <b/>
      <sz val="11"/>
      <name val="Arial"/>
      <family val="2"/>
    </font>
    <font>
      <b/>
      <sz val="12"/>
      <name val="Arial"/>
      <family val="2"/>
    </font>
    <font>
      <sz val="9"/>
      <name val="Arial"/>
      <family val="2"/>
    </font>
    <font>
      <sz val="10"/>
      <name val="Times New Roman"/>
      <family val="1"/>
    </font>
    <font>
      <sz val="11"/>
      <name val="Calibri"/>
      <family val="2"/>
      <scheme val="minor"/>
    </font>
    <font>
      <sz val="10"/>
      <name val="Calibri"/>
      <family val="2"/>
      <scheme val="minor"/>
    </font>
    <font>
      <b/>
      <sz val="10"/>
      <color theme="1"/>
      <name val="Times New Roman"/>
      <family val="1"/>
    </font>
    <font>
      <b/>
      <sz val="11"/>
      <color theme="1"/>
      <name val="Times New Roman"/>
      <family val="1"/>
    </font>
    <font>
      <b/>
      <sz val="9"/>
      <name val="Arial"/>
      <family val="2"/>
    </font>
    <font>
      <b/>
      <sz val="14"/>
      <color theme="1"/>
      <name val="Times New Roman"/>
      <family val="1"/>
    </font>
    <font>
      <sz val="12"/>
      <name val="Arial"/>
      <family val="2"/>
    </font>
    <font>
      <b/>
      <sz val="10"/>
      <name val="Times New Roman"/>
      <family val="1"/>
    </font>
    <font>
      <b/>
      <sz val="11"/>
      <name val="Times New Roman"/>
      <family val="1"/>
    </font>
    <font>
      <b/>
      <sz val="11"/>
      <name val="Calibri"/>
      <family val="2"/>
      <scheme val="minor"/>
    </font>
    <font>
      <b/>
      <sz val="10"/>
      <name val="Calibri"/>
      <family val="2"/>
      <scheme val="minor"/>
    </font>
    <font>
      <sz val="8"/>
      <name val="Calibri"/>
      <family val="2"/>
      <scheme val="minor"/>
    </font>
    <font>
      <sz val="11"/>
      <name val="Times New Roman"/>
      <family val="1"/>
    </font>
    <font>
      <b/>
      <sz val="11"/>
      <color theme="1"/>
      <name val="Calibri"/>
      <family val="2"/>
      <scheme val="minor"/>
    </font>
    <font>
      <sz val="11"/>
      <color theme="5" tint="0.39997558519241921"/>
      <name val="Calibri"/>
      <family val="2"/>
      <scheme val="minor"/>
    </font>
    <font>
      <b/>
      <sz val="10"/>
      <name val="Lato"/>
      <family val="2"/>
    </font>
    <font>
      <sz val="10"/>
      <name val="Lato"/>
      <family val="2"/>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rgb="FFFCD5B4"/>
        <bgColor rgb="FF000000"/>
      </patternFill>
    </fill>
    <fill>
      <patternFill patternType="solid">
        <fgColor theme="4" tint="0.59999389629810485"/>
        <bgColor indexed="64"/>
      </patternFill>
    </fill>
    <fill>
      <patternFill patternType="solid">
        <fgColor theme="6" tint="0.59999389629810485"/>
        <bgColor indexed="64"/>
      </patternFill>
    </fill>
  </fills>
  <borders count="33">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43" fontId="4" fillId="0" borderId="0" applyFont="0" applyFill="0" applyBorder="0" applyAlignment="0" applyProtection="0"/>
  </cellStyleXfs>
  <cellXfs count="219">
    <xf numFmtId="0" fontId="0" fillId="0" borderId="0" xfId="0"/>
    <xf numFmtId="164" fontId="3" fillId="0" borderId="0" xfId="0" applyNumberFormat="1" applyFont="1" applyAlignment="1">
      <alignment vertical="center"/>
    </xf>
    <xf numFmtId="0" fontId="3" fillId="0" borderId="0" xfId="0" applyFont="1" applyAlignment="1">
      <alignment vertical="center"/>
    </xf>
    <xf numFmtId="43" fontId="4" fillId="0" borderId="6" xfId="1" applyFont="1" applyFill="1" applyBorder="1" applyAlignment="1">
      <alignment horizontal="center" vertical="center"/>
    </xf>
    <xf numFmtId="0" fontId="0" fillId="0" borderId="0" xfId="0" applyAlignment="1">
      <alignment horizontal="center" vertical="center"/>
    </xf>
    <xf numFmtId="0" fontId="4" fillId="0" borderId="20" xfId="0" applyFont="1" applyFill="1" applyBorder="1"/>
    <xf numFmtId="0" fontId="11" fillId="0" borderId="0" xfId="0" applyFont="1" applyFill="1" applyBorder="1"/>
    <xf numFmtId="0" fontId="4" fillId="0" borderId="0" xfId="0" applyFont="1" applyFill="1" applyBorder="1"/>
    <xf numFmtId="0" fontId="12" fillId="6" borderId="16" xfId="0" applyFont="1" applyFill="1" applyBorder="1" applyAlignment="1">
      <alignment horizontal="center" vertical="center"/>
    </xf>
    <xf numFmtId="0" fontId="12" fillId="6" borderId="16" xfId="0" applyFont="1" applyFill="1" applyBorder="1" applyAlignment="1">
      <alignment horizontal="center" vertical="center" wrapText="1"/>
    </xf>
    <xf numFmtId="0" fontId="7" fillId="5" borderId="13" xfId="0" applyFont="1" applyFill="1" applyBorder="1"/>
    <xf numFmtId="0" fontId="4" fillId="5" borderId="13" xfId="0" applyFont="1" applyFill="1" applyBorder="1" applyAlignment="1">
      <alignment horizontal="center"/>
    </xf>
    <xf numFmtId="0" fontId="4" fillId="5" borderId="13" xfId="0" applyFont="1" applyFill="1" applyBorder="1" applyAlignment="1">
      <alignment horizontal="center" vertical="center"/>
    </xf>
    <xf numFmtId="2" fontId="4" fillId="5" borderId="13" xfId="0" applyNumberFormat="1" applyFont="1" applyFill="1" applyBorder="1" applyAlignment="1">
      <alignment horizontal="center"/>
    </xf>
    <xf numFmtId="2" fontId="14" fillId="5" borderId="13" xfId="0" applyNumberFormat="1" applyFont="1" applyFill="1" applyBorder="1" applyAlignment="1">
      <alignment horizontal="center"/>
    </xf>
    <xf numFmtId="0" fontId="4" fillId="5" borderId="18" xfId="0" applyFont="1" applyFill="1" applyBorder="1" applyAlignment="1">
      <alignment horizontal="center"/>
    </xf>
    <xf numFmtId="0" fontId="4" fillId="0" borderId="2" xfId="0" applyFont="1" applyFill="1" applyBorder="1"/>
    <xf numFmtId="0" fontId="4" fillId="0" borderId="3" xfId="0" applyFont="1" applyFill="1" applyBorder="1"/>
    <xf numFmtId="0" fontId="4" fillId="0" borderId="3" xfId="0" applyFont="1" applyFill="1" applyBorder="1" applyAlignment="1">
      <alignment horizontal="center"/>
    </xf>
    <xf numFmtId="0" fontId="4" fillId="0" borderId="3" xfId="0" applyFont="1" applyFill="1" applyBorder="1" applyAlignment="1">
      <alignment horizontal="center" vertical="center"/>
    </xf>
    <xf numFmtId="2" fontId="4" fillId="0" borderId="3" xfId="0" applyNumberFormat="1" applyFont="1" applyFill="1" applyBorder="1" applyAlignment="1">
      <alignment horizontal="center"/>
    </xf>
    <xf numFmtId="2" fontId="14" fillId="0" borderId="3" xfId="0" applyNumberFormat="1" applyFont="1" applyFill="1" applyBorder="1" applyAlignment="1">
      <alignment horizontal="center"/>
    </xf>
    <xf numFmtId="0" fontId="4" fillId="0" borderId="4" xfId="0" applyFont="1" applyFill="1" applyBorder="1" applyAlignment="1">
      <alignment horizontal="center"/>
    </xf>
    <xf numFmtId="0" fontId="4" fillId="0" borderId="5" xfId="0" applyFont="1" applyFill="1" applyBorder="1"/>
    <xf numFmtId="0" fontId="4" fillId="0" borderId="6" xfId="0" applyFont="1" applyFill="1" applyBorder="1"/>
    <xf numFmtId="0" fontId="4" fillId="0" borderId="6" xfId="0" applyFont="1" applyFill="1" applyBorder="1" applyAlignment="1">
      <alignment horizontal="center"/>
    </xf>
    <xf numFmtId="0" fontId="4" fillId="0" borderId="6" xfId="0" applyFont="1" applyFill="1" applyBorder="1" applyAlignment="1">
      <alignment horizontal="center" vertical="center"/>
    </xf>
    <xf numFmtId="2" fontId="4" fillId="0" borderId="6" xfId="0" applyNumberFormat="1" applyFont="1" applyFill="1" applyBorder="1" applyAlignment="1">
      <alignment horizontal="center"/>
    </xf>
    <xf numFmtId="2" fontId="14" fillId="0" borderId="6" xfId="0" applyNumberFormat="1" applyFont="1" applyFill="1" applyBorder="1" applyAlignment="1">
      <alignment horizontal="center"/>
    </xf>
    <xf numFmtId="0" fontId="4" fillId="0" borderId="7" xfId="0" applyFont="1" applyFill="1" applyBorder="1" applyAlignment="1">
      <alignment horizontal="center"/>
    </xf>
    <xf numFmtId="0" fontId="7" fillId="0" borderId="6" xfId="0" applyFont="1" applyFill="1" applyBorder="1"/>
    <xf numFmtId="0" fontId="4" fillId="0" borderId="19" xfId="0" applyFont="1" applyFill="1" applyBorder="1"/>
    <xf numFmtId="0" fontId="4" fillId="0" borderId="20" xfId="0" applyFont="1" applyFill="1" applyBorder="1" applyAlignment="1">
      <alignment horizontal="center"/>
    </xf>
    <xf numFmtId="0" fontId="4" fillId="0" borderId="20" xfId="0" applyFont="1" applyFill="1" applyBorder="1" applyAlignment="1">
      <alignment horizontal="center" vertical="center"/>
    </xf>
    <xf numFmtId="2" fontId="4" fillId="0" borderId="20" xfId="0" applyNumberFormat="1" applyFont="1" applyFill="1" applyBorder="1" applyAlignment="1">
      <alignment horizontal="center"/>
    </xf>
    <xf numFmtId="2" fontId="14" fillId="0" borderId="20" xfId="0" applyNumberFormat="1" applyFont="1" applyFill="1" applyBorder="1" applyAlignment="1">
      <alignment horizontal="center"/>
    </xf>
    <xf numFmtId="0" fontId="4" fillId="0" borderId="25" xfId="0" applyFont="1" applyFill="1" applyBorder="1" applyAlignment="1">
      <alignment horizontal="center"/>
    </xf>
    <xf numFmtId="0" fontId="7" fillId="0" borderId="0" xfId="0" applyFont="1" applyFill="1" applyBorder="1"/>
    <xf numFmtId="0" fontId="16" fillId="0" borderId="0" xfId="0" applyFont="1" applyFill="1" applyBorder="1" applyAlignment="1"/>
    <xf numFmtId="0" fontId="16" fillId="0" borderId="0" xfId="0" applyFont="1" applyFill="1" applyBorder="1"/>
    <xf numFmtId="0" fontId="4" fillId="0" borderId="0" xfId="0" applyFont="1" applyFill="1" applyBorder="1" applyAlignment="1"/>
    <xf numFmtId="0" fontId="4" fillId="0" borderId="0" xfId="0" applyFont="1" applyFill="1" applyBorder="1" applyAlignment="1">
      <alignment horizontal="center"/>
    </xf>
    <xf numFmtId="0" fontId="5" fillId="0" borderId="0" xfId="0" applyFont="1" applyFill="1" applyBorder="1" applyAlignment="1"/>
    <xf numFmtId="43" fontId="17" fillId="0" borderId="9" xfId="1" applyFont="1" applyBorder="1" applyAlignment="1">
      <alignment horizontal="center"/>
    </xf>
    <xf numFmtId="166" fontId="10" fillId="0" borderId="0" xfId="0" applyNumberFormat="1" applyFont="1" applyFill="1" applyBorder="1" applyAlignment="1"/>
    <xf numFmtId="0" fontId="0" fillId="0" borderId="0" xfId="0"/>
    <xf numFmtId="0" fontId="0" fillId="0" borderId="0" xfId="0"/>
    <xf numFmtId="0" fontId="10" fillId="0" borderId="0" xfId="0" applyFont="1" applyFill="1" applyBorder="1" applyAlignment="1">
      <alignment vertical="top"/>
    </xf>
    <xf numFmtId="0" fontId="19" fillId="0" borderId="0" xfId="0" applyFont="1" applyFill="1" applyBorder="1" applyAlignment="1">
      <alignment vertical="top"/>
    </xf>
    <xf numFmtId="0" fontId="19" fillId="0" borderId="0" xfId="0" applyFont="1" applyFill="1" applyBorder="1" applyAlignment="1"/>
    <xf numFmtId="0" fontId="20" fillId="0" borderId="0" xfId="0" applyFont="1" applyFill="1" applyBorder="1"/>
    <xf numFmtId="166" fontId="19" fillId="0" borderId="0" xfId="0" applyNumberFormat="1" applyFont="1" applyFill="1" applyBorder="1" applyAlignment="1"/>
    <xf numFmtId="0" fontId="20" fillId="0" borderId="0" xfId="0" applyFont="1" applyFill="1" applyBorder="1" applyAlignment="1"/>
    <xf numFmtId="0" fontId="5" fillId="5" borderId="14" xfId="0" applyFont="1" applyFill="1" applyBorder="1"/>
    <xf numFmtId="2" fontId="4" fillId="0" borderId="5" xfId="0" applyNumberFormat="1" applyFont="1" applyFill="1" applyBorder="1"/>
    <xf numFmtId="2" fontId="4" fillId="0" borderId="2" xfId="0" applyNumberFormat="1" applyFont="1" applyFill="1" applyBorder="1"/>
    <xf numFmtId="2" fontId="4" fillId="0" borderId="15" xfId="0" applyNumberFormat="1" applyFont="1" applyFill="1" applyBorder="1"/>
    <xf numFmtId="0" fontId="4" fillId="0" borderId="29" xfId="0" applyFont="1" applyFill="1" applyBorder="1" applyAlignment="1">
      <alignment horizontal="left"/>
    </xf>
    <xf numFmtId="0" fontId="7" fillId="5" borderId="12" xfId="0" applyFont="1" applyFill="1" applyBorder="1"/>
    <xf numFmtId="0" fontId="5" fillId="5" borderId="31" xfId="0" applyFont="1" applyFill="1" applyBorder="1"/>
    <xf numFmtId="0" fontId="5" fillId="5" borderId="6" xfId="0" applyFont="1" applyFill="1" applyBorder="1"/>
    <xf numFmtId="0" fontId="4" fillId="0" borderId="6" xfId="0" applyFont="1" applyFill="1" applyBorder="1" applyAlignment="1">
      <alignment horizontal="right"/>
    </xf>
    <xf numFmtId="0" fontId="13" fillId="6" borderId="16" xfId="0" applyFont="1" applyFill="1" applyBorder="1" applyAlignment="1">
      <alignment horizontal="center" vertical="center" wrapText="1"/>
    </xf>
    <xf numFmtId="0" fontId="4" fillId="0" borderId="30" xfId="0" applyFont="1" applyFill="1" applyBorder="1"/>
    <xf numFmtId="0" fontId="2" fillId="0" borderId="3" xfId="0" applyFont="1" applyBorder="1" applyAlignment="1">
      <alignment wrapText="1"/>
    </xf>
    <xf numFmtId="0" fontId="22" fillId="0" borderId="0" xfId="0" applyFont="1" applyAlignment="1">
      <alignment vertical="center"/>
    </xf>
    <xf numFmtId="2" fontId="22" fillId="0" borderId="0" xfId="0" applyNumberFormat="1" applyFont="1"/>
    <xf numFmtId="0" fontId="22" fillId="0" borderId="5" xfId="0" applyFont="1" applyBorder="1" applyAlignment="1">
      <alignment horizontal="center" vertical="center"/>
    </xf>
    <xf numFmtId="43" fontId="18" fillId="10" borderId="7" xfId="1" applyFont="1" applyFill="1" applyBorder="1" applyAlignment="1">
      <alignment horizontal="center"/>
    </xf>
    <xf numFmtId="0" fontId="22" fillId="0" borderId="0" xfId="0" applyFont="1" applyBorder="1" applyAlignment="1">
      <alignment vertical="center"/>
    </xf>
    <xf numFmtId="2" fontId="22" fillId="0" borderId="0" xfId="0" applyNumberFormat="1" applyFont="1" applyBorder="1"/>
    <xf numFmtId="166" fontId="22" fillId="0" borderId="0" xfId="0" applyNumberFormat="1" applyFont="1" applyAlignment="1">
      <alignment horizontal="center" vertical="center"/>
    </xf>
    <xf numFmtId="165" fontId="22" fillId="0" borderId="0" xfId="0" applyNumberFormat="1" applyFont="1" applyAlignment="1">
      <alignment horizontal="left" vertical="center"/>
    </xf>
    <xf numFmtId="0" fontId="22" fillId="0" borderId="23" xfId="0" applyFont="1" applyBorder="1" applyAlignment="1">
      <alignment vertical="center"/>
    </xf>
    <xf numFmtId="0" fontId="22" fillId="0" borderId="6" xfId="0" applyFont="1" applyBorder="1" applyAlignment="1">
      <alignment horizontal="left" wrapText="1"/>
    </xf>
    <xf numFmtId="43" fontId="22" fillId="0" borderId="6" xfId="1" applyFont="1" applyBorder="1" applyAlignment="1">
      <alignment horizontal="center"/>
    </xf>
    <xf numFmtId="43" fontId="22" fillId="0" borderId="7" xfId="1" applyFont="1" applyBorder="1" applyAlignment="1">
      <alignment horizontal="center"/>
    </xf>
    <xf numFmtId="0" fontId="22" fillId="0" borderId="6" xfId="0" applyFont="1" applyBorder="1" applyAlignment="1">
      <alignment horizontal="left" vertical="center" wrapText="1"/>
    </xf>
    <xf numFmtId="43" fontId="22" fillId="0" borderId="6" xfId="1" applyFont="1" applyFill="1" applyBorder="1" applyAlignment="1">
      <alignment horizontal="center"/>
    </xf>
    <xf numFmtId="43" fontId="22" fillId="0" borderId="9" xfId="1" applyFont="1" applyFill="1" applyBorder="1" applyAlignment="1">
      <alignment horizontal="center"/>
    </xf>
    <xf numFmtId="0" fontId="22" fillId="0" borderId="9" xfId="0" applyFont="1" applyBorder="1" applyAlignment="1">
      <alignment horizontal="left" wrapText="1"/>
    </xf>
    <xf numFmtId="0" fontId="22" fillId="2" borderId="9" xfId="0" applyFont="1" applyFill="1" applyBorder="1" applyAlignment="1">
      <alignment horizontal="left" wrapText="1"/>
    </xf>
    <xf numFmtId="0" fontId="22" fillId="10" borderId="9" xfId="0" applyFont="1" applyFill="1" applyBorder="1" applyAlignment="1">
      <alignment horizontal="center" vertical="center"/>
    </xf>
    <xf numFmtId="39" fontId="22" fillId="10" borderId="6" xfId="0" applyNumberFormat="1" applyFont="1" applyFill="1" applyBorder="1" applyAlignment="1">
      <alignment horizontal="center" vertical="center"/>
    </xf>
    <xf numFmtId="43" fontId="22" fillId="10" borderId="6" xfId="1" applyFont="1" applyFill="1" applyBorder="1"/>
    <xf numFmtId="43" fontId="22" fillId="0" borderId="6" xfId="1" applyFont="1" applyFill="1" applyBorder="1" applyAlignment="1">
      <alignment horizontal="center" vertical="center"/>
    </xf>
    <xf numFmtId="0" fontId="22" fillId="0" borderId="6" xfId="0" applyFont="1" applyFill="1" applyBorder="1"/>
    <xf numFmtId="0" fontId="22" fillId="0" borderId="6" xfId="0" applyFont="1" applyFill="1" applyBorder="1" applyAlignment="1">
      <alignment wrapText="1"/>
    </xf>
    <xf numFmtId="0" fontId="18" fillId="10" borderId="17" xfId="0" applyFont="1" applyFill="1" applyBorder="1"/>
    <xf numFmtId="0" fontId="18" fillId="10" borderId="11" xfId="0" applyFont="1" applyFill="1" applyBorder="1" applyAlignment="1">
      <alignment horizontal="left" vertical="center"/>
    </xf>
    <xf numFmtId="43" fontId="22" fillId="0" borderId="8" xfId="1" applyFont="1" applyBorder="1" applyAlignment="1">
      <alignment horizontal="center"/>
    </xf>
    <xf numFmtId="0" fontId="22" fillId="0" borderId="3" xfId="0" applyFont="1" applyBorder="1"/>
    <xf numFmtId="43" fontId="22" fillId="0" borderId="3" xfId="1" applyFont="1" applyBorder="1" applyAlignment="1">
      <alignment horizontal="center"/>
    </xf>
    <xf numFmtId="0" fontId="18" fillId="9" borderId="6" xfId="0" applyFont="1" applyFill="1" applyBorder="1" applyAlignment="1">
      <alignment horizontal="left" vertical="center"/>
    </xf>
    <xf numFmtId="43" fontId="18" fillId="9" borderId="6" xfId="0" applyNumberFormat="1" applyFont="1" applyFill="1" applyBorder="1" applyAlignment="1">
      <alignment horizontal="left" vertical="center"/>
    </xf>
    <xf numFmtId="43" fontId="22" fillId="10" borderId="6" xfId="1" applyFont="1" applyFill="1" applyBorder="1" applyAlignment="1">
      <alignment horizontal="center"/>
    </xf>
    <xf numFmtId="43" fontId="22" fillId="0" borderId="9" xfId="1" applyFont="1" applyFill="1" applyBorder="1" applyAlignment="1">
      <alignment horizontal="center" vertical="center"/>
    </xf>
    <xf numFmtId="0" fontId="22" fillId="2" borderId="6" xfId="0" applyFont="1" applyFill="1" applyBorder="1" applyAlignment="1">
      <alignment horizontal="left" wrapText="1"/>
    </xf>
    <xf numFmtId="0" fontId="6" fillId="10" borderId="1" xfId="0" applyFont="1" applyFill="1" applyBorder="1"/>
    <xf numFmtId="0" fontId="22" fillId="10" borderId="6" xfId="0" applyFont="1" applyFill="1" applyBorder="1" applyAlignment="1">
      <alignment horizontal="center" vertical="center"/>
    </xf>
    <xf numFmtId="43" fontId="22" fillId="0" borderId="6" xfId="1" applyFont="1" applyBorder="1" applyAlignment="1">
      <alignment horizontal="center" vertical="center"/>
    </xf>
    <xf numFmtId="0" fontId="4" fillId="0" borderId="6" xfId="0" applyFont="1" applyBorder="1" applyAlignment="1">
      <alignment horizontal="center"/>
    </xf>
    <xf numFmtId="0" fontId="4" fillId="0" borderId="9" xfId="0" applyFont="1" applyBorder="1" applyAlignment="1">
      <alignment horizontal="center"/>
    </xf>
    <xf numFmtId="2" fontId="4" fillId="0" borderId="9" xfId="0" applyNumberFormat="1" applyFont="1" applyBorder="1" applyAlignment="1">
      <alignment horizontal="center"/>
    </xf>
    <xf numFmtId="2" fontId="14" fillId="0" borderId="6" xfId="0" applyNumberFormat="1" applyFont="1" applyBorder="1" applyAlignment="1">
      <alignment horizontal="center"/>
    </xf>
    <xf numFmtId="0" fontId="4" fillId="0" borderId="7" xfId="0" applyFont="1" applyBorder="1" applyAlignment="1">
      <alignment horizontal="center"/>
    </xf>
    <xf numFmtId="0" fontId="4" fillId="5" borderId="17" xfId="0" applyFont="1" applyFill="1" applyBorder="1" applyAlignment="1">
      <alignment horizontal="center"/>
    </xf>
    <xf numFmtId="2" fontId="4" fillId="5" borderId="17" xfId="0" applyNumberFormat="1" applyFont="1" applyFill="1" applyBorder="1" applyAlignment="1">
      <alignment horizontal="center"/>
    </xf>
    <xf numFmtId="2" fontId="14" fillId="5" borderId="17" xfId="0" applyNumberFormat="1" applyFont="1" applyFill="1" applyBorder="1" applyAlignment="1">
      <alignment horizontal="center"/>
    </xf>
    <xf numFmtId="0" fontId="4" fillId="5" borderId="10" xfId="0" applyFont="1" applyFill="1" applyBorder="1" applyAlignment="1">
      <alignment horizontal="center"/>
    </xf>
    <xf numFmtId="2" fontId="4" fillId="5" borderId="10" xfId="0" applyNumberFormat="1" applyFont="1" applyFill="1" applyBorder="1" applyAlignment="1">
      <alignment horizontal="center"/>
    </xf>
    <xf numFmtId="2" fontId="14" fillId="5" borderId="10" xfId="0" applyNumberFormat="1" applyFont="1" applyFill="1" applyBorder="1" applyAlignment="1">
      <alignment horizontal="center"/>
    </xf>
    <xf numFmtId="0" fontId="22" fillId="0" borderId="6" xfId="0" applyFont="1" applyBorder="1" applyAlignment="1">
      <alignment horizontal="left" vertical="top" wrapText="1"/>
    </xf>
    <xf numFmtId="0" fontId="22" fillId="0" borderId="9" xfId="0" applyFont="1" applyBorder="1" applyAlignment="1">
      <alignment horizontal="left" vertical="top" wrapText="1"/>
    </xf>
    <xf numFmtId="0" fontId="22" fillId="0" borderId="6" xfId="0" applyFont="1" applyFill="1" applyBorder="1" applyAlignment="1">
      <alignment horizontal="left" vertical="top" wrapText="1"/>
    </xf>
    <xf numFmtId="43" fontId="22" fillId="0" borderId="9" xfId="1" applyFont="1" applyBorder="1" applyAlignment="1">
      <alignment horizontal="center" vertical="center"/>
    </xf>
    <xf numFmtId="0" fontId="0" fillId="0" borderId="0" xfId="0"/>
    <xf numFmtId="0" fontId="0" fillId="0" borderId="0" xfId="0"/>
    <xf numFmtId="0" fontId="4" fillId="0" borderId="9" xfId="0" applyFont="1" applyFill="1" applyBorder="1" applyAlignment="1">
      <alignment horizontal="center"/>
    </xf>
    <xf numFmtId="0" fontId="4" fillId="0" borderId="9" xfId="0" applyFont="1" applyFill="1" applyBorder="1" applyAlignment="1">
      <alignment horizontal="center" vertical="center"/>
    </xf>
    <xf numFmtId="2" fontId="4" fillId="0" borderId="9" xfId="0" applyNumberFormat="1" applyFont="1" applyFill="1" applyBorder="1" applyAlignment="1">
      <alignment horizontal="center"/>
    </xf>
    <xf numFmtId="39" fontId="22" fillId="0" borderId="6" xfId="0" applyNumberFormat="1" applyFont="1" applyBorder="1" applyAlignment="1">
      <alignment horizontal="left" vertical="center"/>
    </xf>
    <xf numFmtId="164" fontId="22" fillId="0" borderId="6" xfId="0" applyNumberFormat="1" applyFont="1" applyFill="1" applyBorder="1" applyAlignment="1">
      <alignment horizontal="center" vertical="center"/>
    </xf>
    <xf numFmtId="43" fontId="22" fillId="0" borderId="7" xfId="1" applyFont="1" applyBorder="1" applyAlignment="1">
      <alignment horizontal="center" vertical="center"/>
    </xf>
    <xf numFmtId="0" fontId="0" fillId="0" borderId="0" xfId="0"/>
    <xf numFmtId="2" fontId="4" fillId="0" borderId="30" xfId="0" applyNumberFormat="1" applyFont="1" applyFill="1" applyBorder="1" applyAlignment="1">
      <alignment horizontal="right" vertical="center"/>
    </xf>
    <xf numFmtId="0" fontId="0" fillId="0" borderId="0" xfId="0"/>
    <xf numFmtId="164" fontId="3" fillId="0" borderId="0" xfId="0" applyNumberFormat="1" applyFont="1" applyAlignment="1">
      <alignment vertical="center" wrapText="1"/>
    </xf>
    <xf numFmtId="0" fontId="0" fillId="0" borderId="0" xfId="0"/>
    <xf numFmtId="0" fontId="0" fillId="3" borderId="6" xfId="0" applyFill="1" applyBorder="1"/>
    <xf numFmtId="3" fontId="0" fillId="0" borderId="0" xfId="0" applyNumberFormat="1" applyAlignment="1">
      <alignment horizontal="right" vertical="top"/>
    </xf>
    <xf numFmtId="0" fontId="0" fillId="4" borderId="0" xfId="0" applyFill="1"/>
    <xf numFmtId="44" fontId="0" fillId="4" borderId="0" xfId="2" applyFont="1" applyFill="1"/>
    <xf numFmtId="3" fontId="0" fillId="4" borderId="0" xfId="0" applyNumberFormat="1" applyFill="1" applyAlignment="1">
      <alignment horizontal="right" vertical="top"/>
    </xf>
    <xf numFmtId="0" fontId="0" fillId="0" borderId="0" xfId="0" applyAlignment="1">
      <alignment horizontal="center"/>
    </xf>
    <xf numFmtId="0" fontId="0" fillId="0" borderId="0" xfId="0" applyAlignment="1">
      <alignment horizontal="left"/>
    </xf>
    <xf numFmtId="43" fontId="0" fillId="3" borderId="6" xfId="0" applyNumberFormat="1" applyFill="1" applyBorder="1" applyAlignment="1">
      <alignment horizontal="left"/>
    </xf>
    <xf numFmtId="49" fontId="8" fillId="0" borderId="6" xfId="1" applyNumberFormat="1" applyFont="1" applyFill="1" applyBorder="1" applyAlignment="1">
      <alignment vertical="center" wrapText="1"/>
    </xf>
    <xf numFmtId="0" fontId="4" fillId="0" borderId="3" xfId="0" applyFont="1" applyFill="1" applyBorder="1" applyAlignment="1">
      <alignment horizontal="center" vertical="center"/>
    </xf>
    <xf numFmtId="167" fontId="2" fillId="0" borderId="6" xfId="1" applyNumberFormat="1" applyFont="1" applyFill="1" applyBorder="1" applyAlignment="1">
      <alignment horizontal="center"/>
    </xf>
    <xf numFmtId="43" fontId="22" fillId="0" borderId="3" xfId="1" applyFont="1" applyFill="1" applyBorder="1" applyAlignment="1">
      <alignment horizontal="center"/>
    </xf>
    <xf numFmtId="167" fontId="22" fillId="0" borderId="6" xfId="1" applyNumberFormat="1" applyFont="1" applyFill="1" applyBorder="1" applyAlignment="1">
      <alignment horizontal="center"/>
    </xf>
    <xf numFmtId="43" fontId="22" fillId="0" borderId="6" xfId="0" applyNumberFormat="1" applyFont="1" applyBorder="1" applyAlignment="1">
      <alignment wrapText="1"/>
    </xf>
    <xf numFmtId="0" fontId="18" fillId="10" borderId="32" xfId="0" applyFont="1" applyFill="1" applyBorder="1" applyAlignment="1">
      <alignment horizontal="left" vertical="center"/>
    </xf>
    <xf numFmtId="43" fontId="18" fillId="10" borderId="32" xfId="0" applyNumberFormat="1" applyFont="1" applyFill="1" applyBorder="1" applyAlignment="1">
      <alignment horizontal="left" vertical="center"/>
    </xf>
    <xf numFmtId="167" fontId="2" fillId="0" borderId="3" xfId="1" applyNumberFormat="1" applyFont="1" applyFill="1" applyBorder="1" applyAlignment="1">
      <alignment horizontal="center"/>
    </xf>
    <xf numFmtId="43" fontId="22" fillId="0" borderId="4" xfId="1" applyFont="1" applyBorder="1" applyAlignment="1">
      <alignment horizontal="center"/>
    </xf>
    <xf numFmtId="39" fontId="22" fillId="0" borderId="6" xfId="0" applyNumberFormat="1" applyFont="1" applyBorder="1" applyAlignment="1">
      <alignment horizontal="right" vertical="center"/>
    </xf>
    <xf numFmtId="43" fontId="18" fillId="8" borderId="6" xfId="4" applyFont="1" applyFill="1" applyBorder="1" applyAlignment="1">
      <alignment horizontal="center" vertical="center" wrapText="1"/>
    </xf>
    <xf numFmtId="167" fontId="9" fillId="0" borderId="6" xfId="1" applyNumberFormat="1" applyFont="1" applyFill="1" applyBorder="1" applyAlignment="1">
      <alignment horizontal="center"/>
    </xf>
    <xf numFmtId="43" fontId="9" fillId="0" borderId="9" xfId="1" applyFont="1" applyBorder="1" applyAlignment="1">
      <alignment horizontal="left"/>
    </xf>
    <xf numFmtId="2" fontId="18" fillId="8" borderId="6" xfId="4" applyNumberFormat="1" applyFont="1" applyFill="1" applyBorder="1" applyAlignment="1">
      <alignment horizontal="center" vertical="center" wrapText="1"/>
    </xf>
    <xf numFmtId="0" fontId="0" fillId="3" borderId="0" xfId="0" applyFill="1" applyBorder="1"/>
    <xf numFmtId="43" fontId="0" fillId="3" borderId="0" xfId="0" applyNumberFormat="1" applyFill="1" applyBorder="1" applyAlignment="1">
      <alignment horizontal="left"/>
    </xf>
    <xf numFmtId="0" fontId="4" fillId="2" borderId="3" xfId="0" applyFont="1" applyFill="1" applyBorder="1" applyAlignment="1">
      <alignment horizontal="center"/>
    </xf>
    <xf numFmtId="0" fontId="4" fillId="2" borderId="3" xfId="0" applyFont="1" applyFill="1" applyBorder="1" applyAlignment="1">
      <alignment horizontal="center" vertical="center"/>
    </xf>
    <xf numFmtId="43" fontId="4" fillId="2" borderId="3" xfId="0" applyNumberFormat="1" applyFont="1" applyFill="1" applyBorder="1" applyAlignment="1">
      <alignment horizontal="right" vertical="center"/>
    </xf>
    <xf numFmtId="0" fontId="4" fillId="2" borderId="6" xfId="0" applyFont="1" applyFill="1" applyBorder="1" applyAlignment="1">
      <alignment horizontal="center"/>
    </xf>
    <xf numFmtId="0" fontId="4" fillId="2" borderId="6" xfId="0" applyFont="1" applyFill="1" applyBorder="1" applyAlignment="1">
      <alignment horizontal="center" vertical="center"/>
    </xf>
    <xf numFmtId="167" fontId="4" fillId="2" borderId="6" xfId="0" applyNumberFormat="1" applyFont="1" applyFill="1" applyBorder="1" applyAlignment="1">
      <alignment horizontal="center"/>
    </xf>
    <xf numFmtId="43" fontId="4" fillId="2" borderId="3" xfId="0" applyNumberFormat="1" applyFont="1" applyFill="1" applyBorder="1" applyAlignment="1">
      <alignment horizontal="center"/>
    </xf>
    <xf numFmtId="0" fontId="0" fillId="3" borderId="6" xfId="0" applyFill="1" applyBorder="1" applyAlignment="1">
      <alignment wrapText="1"/>
    </xf>
    <xf numFmtId="2" fontId="4" fillId="2" borderId="2" xfId="0" applyNumberFormat="1" applyFont="1" applyFill="1" applyBorder="1"/>
    <xf numFmtId="0" fontId="4" fillId="2" borderId="3" xfId="0" applyFont="1" applyFill="1" applyBorder="1"/>
    <xf numFmtId="2" fontId="4" fillId="2" borderId="3" xfId="0" applyNumberFormat="1" applyFont="1" applyFill="1" applyBorder="1" applyAlignment="1">
      <alignment horizontal="center"/>
    </xf>
    <xf numFmtId="2" fontId="14" fillId="2" borderId="6" xfId="0" applyNumberFormat="1" applyFont="1" applyFill="1" applyBorder="1" applyAlignment="1">
      <alignment horizontal="center"/>
    </xf>
    <xf numFmtId="0" fontId="4" fillId="2" borderId="7" xfId="0" applyFont="1" applyFill="1" applyBorder="1" applyAlignment="1">
      <alignment horizontal="center"/>
    </xf>
    <xf numFmtId="0" fontId="0" fillId="2" borderId="0" xfId="0" applyFill="1"/>
    <xf numFmtId="0" fontId="7" fillId="5" borderId="10" xfId="0" applyFont="1" applyFill="1" applyBorder="1"/>
    <xf numFmtId="43" fontId="9" fillId="2" borderId="6" xfId="0" applyNumberFormat="1" applyFont="1" applyFill="1" applyBorder="1" applyAlignment="1">
      <alignment horizontal="left" vertical="center" wrapText="1"/>
    </xf>
    <xf numFmtId="167" fontId="4" fillId="2" borderId="3" xfId="0" applyNumberFormat="1" applyFont="1" applyFill="1" applyBorder="1" applyAlignment="1">
      <alignment horizontal="left" vertical="center"/>
    </xf>
    <xf numFmtId="49" fontId="22" fillId="0" borderId="6" xfId="0" applyNumberFormat="1" applyFont="1" applyBorder="1" applyAlignment="1">
      <alignment wrapText="1"/>
    </xf>
    <xf numFmtId="43" fontId="22" fillId="2" borderId="6" xfId="0" applyNumberFormat="1" applyFont="1" applyFill="1" applyBorder="1" applyAlignment="1">
      <alignment horizontal="left" vertical="center"/>
    </xf>
    <xf numFmtId="0" fontId="18" fillId="8" borderId="6" xfId="0" applyFont="1" applyFill="1" applyBorder="1" applyAlignment="1">
      <alignment horizontal="center" vertical="center" wrapText="1"/>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18" fillId="10" borderId="32" xfId="0" applyFont="1" applyFill="1" applyBorder="1" applyAlignment="1">
      <alignment horizontal="center" vertical="center"/>
    </xf>
    <xf numFmtId="2" fontId="22" fillId="2" borderId="6" xfId="0" applyNumberFormat="1" applyFont="1" applyFill="1" applyBorder="1" applyAlignment="1">
      <alignment horizontal="center" vertical="center"/>
    </xf>
    <xf numFmtId="0" fontId="18" fillId="9" borderId="6" xfId="0" applyFont="1" applyFill="1" applyBorder="1" applyAlignment="1">
      <alignment horizontal="center" vertical="center"/>
    </xf>
    <xf numFmtId="0" fontId="9" fillId="0" borderId="9" xfId="0" applyFont="1" applyBorder="1" applyAlignment="1">
      <alignment horizontal="center" vertical="center"/>
    </xf>
    <xf numFmtId="0" fontId="6" fillId="10" borderId="1" xfId="0" applyFont="1" applyFill="1" applyBorder="1" applyAlignment="1">
      <alignment horizontal="center" vertical="center"/>
    </xf>
    <xf numFmtId="43" fontId="22" fillId="0" borderId="20" xfId="1" applyFont="1" applyFill="1" applyBorder="1" applyAlignment="1">
      <alignment horizontal="center" vertical="center"/>
    </xf>
    <xf numFmtId="43" fontId="22" fillId="10" borderId="9" xfId="1" applyFont="1" applyFill="1" applyBorder="1" applyAlignment="1">
      <alignment horizontal="center" vertical="center"/>
    </xf>
    <xf numFmtId="43" fontId="22" fillId="0" borderId="3" xfId="1" applyFont="1" applyBorder="1" applyAlignment="1">
      <alignment horizontal="center" vertical="center"/>
    </xf>
    <xf numFmtId="39" fontId="22" fillId="0" borderId="6" xfId="0" applyNumberFormat="1" applyFont="1" applyBorder="1" applyAlignment="1">
      <alignment horizontal="center" vertical="center"/>
    </xf>
    <xf numFmtId="43" fontId="9" fillId="0" borderId="9" xfId="1" applyFont="1" applyBorder="1" applyAlignment="1">
      <alignment horizontal="center" vertical="center"/>
    </xf>
    <xf numFmtId="2" fontId="22" fillId="0" borderId="6" xfId="1" applyNumberFormat="1" applyFont="1" applyFill="1" applyBorder="1" applyAlignment="1">
      <alignment horizontal="center" vertical="center"/>
    </xf>
    <xf numFmtId="43" fontId="10" fillId="0" borderId="0" xfId="0" applyNumberFormat="1" applyFont="1" applyAlignment="1">
      <alignment horizontal="center" vertical="center"/>
    </xf>
    <xf numFmtId="2" fontId="22" fillId="2" borderId="20" xfId="1" applyNumberFormat="1" applyFont="1" applyFill="1" applyBorder="1" applyAlignment="1">
      <alignment horizontal="center" vertical="center"/>
    </xf>
    <xf numFmtId="2" fontId="22" fillId="2" borderId="9" xfId="1" applyNumberFormat="1" applyFont="1" applyFill="1" applyBorder="1" applyAlignment="1">
      <alignment horizontal="center" vertical="center"/>
    </xf>
    <xf numFmtId="2" fontId="22" fillId="0" borderId="9" xfId="1" applyNumberFormat="1" applyFont="1" applyFill="1" applyBorder="1" applyAlignment="1">
      <alignment horizontal="center" vertical="center"/>
    </xf>
    <xf numFmtId="167" fontId="0" fillId="4" borderId="0" xfId="0" applyNumberFormat="1" applyFill="1"/>
    <xf numFmtId="0" fontId="25" fillId="0" borderId="0" xfId="0" applyFont="1" applyAlignment="1">
      <alignment vertical="center"/>
    </xf>
    <xf numFmtId="0" fontId="9" fillId="0" borderId="0" xfId="0" applyFont="1"/>
    <xf numFmtId="0" fontId="9" fillId="0" borderId="0" xfId="0" applyFont="1" applyAlignment="1">
      <alignment horizontal="center"/>
    </xf>
    <xf numFmtId="0" fontId="15" fillId="7" borderId="26" xfId="0" applyFont="1" applyFill="1" applyBorder="1" applyAlignment="1">
      <alignment horizontal="center" vertical="center"/>
    </xf>
    <xf numFmtId="0" fontId="15" fillId="7" borderId="24" xfId="0" applyFont="1" applyFill="1" applyBorder="1" applyAlignment="1">
      <alignment horizontal="center" vertical="center"/>
    </xf>
    <xf numFmtId="0" fontId="15" fillId="7" borderId="27" xfId="0" applyFont="1" applyFill="1" applyBorder="1" applyAlignment="1">
      <alignment horizontal="center" vertical="center"/>
    </xf>
    <xf numFmtId="168" fontId="19" fillId="0" borderId="0" xfId="0" applyNumberFormat="1" applyFont="1" applyFill="1" applyBorder="1" applyAlignment="1">
      <alignment horizontal="left"/>
    </xf>
    <xf numFmtId="0" fontId="13" fillId="6" borderId="16" xfId="0" applyFont="1" applyFill="1" applyBorder="1" applyAlignment="1">
      <alignment horizontal="center" vertical="center" wrapText="1"/>
    </xf>
    <xf numFmtId="0" fontId="19" fillId="0" borderId="0" xfId="0" applyFont="1" applyFill="1" applyBorder="1" applyAlignment="1">
      <alignment horizontal="right" wrapText="1"/>
    </xf>
    <xf numFmtId="0" fontId="4" fillId="0" borderId="21" xfId="0" applyFont="1" applyFill="1" applyBorder="1" applyAlignment="1">
      <alignment horizontal="center"/>
    </xf>
    <xf numFmtId="0" fontId="4" fillId="0" borderId="24" xfId="0" applyFont="1" applyFill="1" applyBorder="1" applyAlignment="1">
      <alignment horizontal="center"/>
    </xf>
    <xf numFmtId="0" fontId="4" fillId="0" borderId="22" xfId="0" applyFont="1" applyFill="1" applyBorder="1" applyAlignment="1">
      <alignment horizontal="center"/>
    </xf>
    <xf numFmtId="2" fontId="4" fillId="0" borderId="15" xfId="0" applyNumberFormat="1" applyFont="1" applyFill="1" applyBorder="1" applyAlignment="1">
      <alignment horizontal="right" vertical="center"/>
    </xf>
    <xf numFmtId="2" fontId="4" fillId="0" borderId="19" xfId="0" applyNumberFormat="1" applyFont="1" applyFill="1" applyBorder="1" applyAlignment="1">
      <alignment horizontal="right" vertical="center"/>
    </xf>
    <xf numFmtId="0" fontId="4" fillId="0" borderId="17" xfId="0" applyFont="1" applyFill="1" applyBorder="1" applyAlignment="1">
      <alignment horizontal="left" vertical="center"/>
    </xf>
    <xf numFmtId="0" fontId="4" fillId="0" borderId="20" xfId="0" applyFont="1" applyFill="1" applyBorder="1" applyAlignment="1">
      <alignment horizontal="left" vertical="center"/>
    </xf>
    <xf numFmtId="0" fontId="4" fillId="0" borderId="3" xfId="0" applyFont="1" applyFill="1" applyBorder="1" applyAlignment="1">
      <alignment horizontal="left" vertical="center"/>
    </xf>
    <xf numFmtId="0" fontId="24" fillId="7" borderId="0" xfId="0" applyFont="1" applyFill="1" applyAlignment="1">
      <alignment horizontal="center"/>
    </xf>
    <xf numFmtId="0" fontId="0" fillId="0" borderId="0" xfId="0" applyAlignment="1">
      <alignment horizontal="left" wrapText="1"/>
    </xf>
    <xf numFmtId="0" fontId="23" fillId="4" borderId="28" xfId="0" applyFont="1" applyFill="1" applyBorder="1" applyAlignment="1">
      <alignment horizontal="center"/>
    </xf>
    <xf numFmtId="0" fontId="22" fillId="0" borderId="0" xfId="0" applyFont="1" applyAlignment="1">
      <alignment horizontal="left" vertical="center" wrapText="1"/>
    </xf>
    <xf numFmtId="0" fontId="22" fillId="0" borderId="0" xfId="0" applyFont="1" applyAlignment="1">
      <alignment horizontal="left" vertical="center"/>
    </xf>
    <xf numFmtId="0" fontId="18" fillId="8" borderId="6" xfId="0" applyFont="1" applyFill="1" applyBorder="1" applyAlignment="1">
      <alignment horizontal="center" vertical="center"/>
    </xf>
    <xf numFmtId="0" fontId="18" fillId="8" borderId="6" xfId="0" applyFont="1" applyFill="1" applyBorder="1" applyAlignment="1">
      <alignment horizontal="center" vertical="center" wrapText="1"/>
    </xf>
    <xf numFmtId="0" fontId="18" fillId="8" borderId="6" xfId="0" applyFont="1" applyFill="1" applyBorder="1" applyAlignment="1">
      <alignment horizontal="center" vertical="center" textRotation="90" wrapText="1"/>
    </xf>
    <xf numFmtId="0" fontId="18" fillId="8" borderId="6" xfId="0" applyFont="1" applyFill="1" applyBorder="1" applyAlignment="1">
      <alignment horizontal="center" vertical="center" textRotation="90"/>
    </xf>
  </cellXfs>
  <cellStyles count="5">
    <cellStyle name="Comma" xfId="1" builtinId="3"/>
    <cellStyle name="Comma 2" xfId="4" xr:uid="{00000000-0005-0000-0000-000001000000}"/>
    <cellStyle name="Currency" xfId="2" builtinId="4"/>
    <cellStyle name="Normal" xfId="0" builtinId="0"/>
    <cellStyle name="Normal 2" xfId="3" xr:uid="{00000000-0005-0000-0000-000004000000}"/>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7"/>
  <sheetViews>
    <sheetView workbookViewId="0">
      <selection activeCell="B15" sqref="B15"/>
    </sheetView>
  </sheetViews>
  <sheetFormatPr defaultColWidth="8.6640625" defaultRowHeight="14.4" x14ac:dyDescent="0.3"/>
  <cols>
    <col min="1" max="1" width="26.33203125" style="126" customWidth="1"/>
    <col min="2" max="2" width="17.88671875" style="126" customWidth="1"/>
    <col min="3" max="16384" width="8.6640625" style="126"/>
  </cols>
  <sheetData>
    <row r="1" spans="1:4" x14ac:dyDescent="0.3">
      <c r="A1" s="129" t="s">
        <v>137</v>
      </c>
      <c r="B1" s="129" t="s">
        <v>169</v>
      </c>
      <c r="D1" s="130"/>
    </row>
    <row r="2" spans="1:4" x14ac:dyDescent="0.3">
      <c r="A2" s="129" t="s">
        <v>138</v>
      </c>
      <c r="B2" s="129" t="s">
        <v>142</v>
      </c>
      <c r="D2" s="130"/>
    </row>
    <row r="3" spans="1:4" x14ac:dyDescent="0.3">
      <c r="A3" s="129" t="s">
        <v>139</v>
      </c>
      <c r="B3" s="129" t="s">
        <v>167</v>
      </c>
      <c r="D3" s="130"/>
    </row>
    <row r="4" spans="1:4" x14ac:dyDescent="0.3">
      <c r="A4" s="129" t="s">
        <v>140</v>
      </c>
      <c r="B4" s="129" t="s">
        <v>168</v>
      </c>
      <c r="D4" s="130"/>
    </row>
    <row r="5" spans="1:4" ht="43.2" x14ac:dyDescent="0.3">
      <c r="A5" s="161" t="s">
        <v>141</v>
      </c>
      <c r="B5" s="129"/>
      <c r="D5" s="130"/>
    </row>
    <row r="6" spans="1:4" x14ac:dyDescent="0.3">
      <c r="D6" s="130"/>
    </row>
    <row r="7" spans="1:4" x14ac:dyDescent="0.3">
      <c r="A7" s="131"/>
      <c r="B7" s="132"/>
      <c r="C7" s="131"/>
      <c r="D7" s="130"/>
    </row>
    <row r="8" spans="1:4" x14ac:dyDescent="0.3">
      <c r="A8" s="131"/>
      <c r="B8" s="131"/>
      <c r="C8" s="131"/>
      <c r="D8" s="133"/>
    </row>
    <row r="9" spans="1:4" x14ac:dyDescent="0.3">
      <c r="A9" s="134"/>
      <c r="B9" s="134"/>
      <c r="C9" s="134"/>
      <c r="D9" s="130"/>
    </row>
    <row r="10" spans="1:4" x14ac:dyDescent="0.3">
      <c r="B10" s="134"/>
      <c r="C10" s="4"/>
      <c r="D10" s="130"/>
    </row>
    <row r="11" spans="1:4" x14ac:dyDescent="0.3">
      <c r="D11" s="130"/>
    </row>
    <row r="12" spans="1:4" x14ac:dyDescent="0.3">
      <c r="B12" s="135"/>
      <c r="D12" s="130"/>
    </row>
    <row r="13" spans="1:4" x14ac:dyDescent="0.3">
      <c r="A13" s="129" t="s">
        <v>159</v>
      </c>
      <c r="B13" s="136">
        <v>4018</v>
      </c>
      <c r="D13" s="130"/>
    </row>
    <row r="14" spans="1:4" s="128" customFormat="1" x14ac:dyDescent="0.3">
      <c r="A14" s="129" t="s">
        <v>157</v>
      </c>
      <c r="B14" s="136">
        <v>110</v>
      </c>
      <c r="D14" s="130"/>
    </row>
    <row r="15" spans="1:4" s="128" customFormat="1" x14ac:dyDescent="0.3">
      <c r="A15" s="152" t="s">
        <v>161</v>
      </c>
      <c r="B15" s="153">
        <v>40</v>
      </c>
      <c r="D15" s="130"/>
    </row>
    <row r="16" spans="1:4" x14ac:dyDescent="0.3">
      <c r="A16" s="126" t="str">
        <f>"Targeted papulation "&amp;A17&amp;" Family, "&amp;A17*7&amp;" People"</f>
        <v>Targeted papulation 197 Family, 1379 People</v>
      </c>
      <c r="D16" s="130"/>
    </row>
    <row r="17" spans="1:4" x14ac:dyDescent="0.3">
      <c r="A17" s="129">
        <v>197</v>
      </c>
      <c r="D17" s="130"/>
    </row>
  </sheetData>
  <protectedRanges>
    <protectedRange sqref="B1:B4 A5 A17 B13:B15" name="New"/>
  </protectedRange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J74"/>
  <sheetViews>
    <sheetView topLeftCell="B1" zoomScaleNormal="100" zoomScalePageLayoutView="90" workbookViewId="0">
      <pane xSplit="5" ySplit="4" topLeftCell="G5" activePane="bottomRight" state="frozen"/>
      <selection activeCell="B1" sqref="B1"/>
      <selection pane="topRight" activeCell="G1" sqref="G1"/>
      <selection pane="bottomLeft" activeCell="B5" sqref="B5"/>
      <selection pane="bottomRight" activeCell="J13" sqref="J13"/>
    </sheetView>
  </sheetViews>
  <sheetFormatPr defaultRowHeight="14.4" x14ac:dyDescent="0.3"/>
  <cols>
    <col min="1" max="1" width="12.6640625" bestFit="1" customWidth="1"/>
    <col min="2" max="2" width="50.5546875" customWidth="1"/>
    <col min="3" max="3" width="7" customWidth="1"/>
    <col min="4" max="4" width="14.44140625" customWidth="1"/>
    <col min="6" max="6" width="12" customWidth="1"/>
    <col min="7" max="7" width="16" customWidth="1"/>
    <col min="9" max="9" width="9.33203125" bestFit="1" customWidth="1"/>
    <col min="10" max="10" width="16.6640625" customWidth="1"/>
  </cols>
  <sheetData>
    <row r="1" spans="1:10" ht="15" customHeight="1" x14ac:dyDescent="0.3">
      <c r="A1" s="48" t="s">
        <v>127</v>
      </c>
      <c r="B1" s="47"/>
      <c r="E1" s="2" t="s">
        <v>124</v>
      </c>
      <c r="F1" s="1" t="str">
        <f>DATA1!B2</f>
        <v>Faryab</v>
      </c>
      <c r="H1" s="51" t="s">
        <v>55</v>
      </c>
      <c r="I1" s="199"/>
      <c r="J1" s="199"/>
    </row>
    <row r="2" spans="1:10" ht="15" customHeight="1" x14ac:dyDescent="0.3">
      <c r="A2" s="49" t="s">
        <v>123</v>
      </c>
      <c r="B2" s="49"/>
      <c r="E2" s="2" t="s">
        <v>125</v>
      </c>
      <c r="F2" s="1" t="s">
        <v>167</v>
      </c>
      <c r="J2" s="44"/>
    </row>
    <row r="3" spans="1:10" ht="30.6" customHeight="1" thickBot="1" x14ac:dyDescent="0.35">
      <c r="A3" s="201" t="s">
        <v>128</v>
      </c>
      <c r="B3" s="201"/>
      <c r="C3" s="201"/>
      <c r="E3" s="2" t="s">
        <v>126</v>
      </c>
      <c r="F3" s="127" t="s">
        <v>168</v>
      </c>
      <c r="H3" s="52"/>
      <c r="I3" s="50"/>
      <c r="J3" s="6"/>
    </row>
    <row r="4" spans="1:10" ht="40.200000000000003" thickBot="1" x14ac:dyDescent="0.35">
      <c r="A4" s="8" t="s">
        <v>15</v>
      </c>
      <c r="B4" s="9" t="s">
        <v>16</v>
      </c>
      <c r="C4" s="9" t="s">
        <v>17</v>
      </c>
      <c r="D4" s="200" t="s">
        <v>18</v>
      </c>
      <c r="E4" s="200"/>
      <c r="F4" s="200" t="s">
        <v>19</v>
      </c>
      <c r="G4" s="9" t="s">
        <v>131</v>
      </c>
      <c r="H4" s="9" t="s">
        <v>20</v>
      </c>
      <c r="I4" s="9" t="s">
        <v>21</v>
      </c>
      <c r="J4" s="62" t="s">
        <v>22</v>
      </c>
    </row>
    <row r="5" spans="1:10" ht="16.2" thickBot="1" x14ac:dyDescent="0.35">
      <c r="A5" s="53">
        <v>1</v>
      </c>
      <c r="B5" s="10" t="s">
        <v>23</v>
      </c>
      <c r="C5" s="11"/>
      <c r="D5" s="11"/>
      <c r="E5" s="12"/>
      <c r="F5" s="12"/>
      <c r="G5" s="11"/>
      <c r="H5" s="13"/>
      <c r="I5" s="14">
        <f>SUM(I6:I7)</f>
        <v>435</v>
      </c>
      <c r="J5" s="15" t="s">
        <v>24</v>
      </c>
    </row>
    <row r="6" spans="1:10" x14ac:dyDescent="0.3">
      <c r="A6" s="54">
        <v>1.01</v>
      </c>
      <c r="B6" s="24" t="s">
        <v>121</v>
      </c>
      <c r="C6" s="25">
        <v>1</v>
      </c>
      <c r="D6" s="25" t="s">
        <v>120</v>
      </c>
      <c r="E6" s="26">
        <v>20</v>
      </c>
      <c r="F6" s="26">
        <v>20</v>
      </c>
      <c r="G6" s="25" t="s">
        <v>63</v>
      </c>
      <c r="H6" s="27">
        <f>F6*E6</f>
        <v>400</v>
      </c>
      <c r="I6" s="28">
        <f>H6*C6</f>
        <v>400</v>
      </c>
      <c r="J6" s="29" t="s">
        <v>24</v>
      </c>
    </row>
    <row r="7" spans="1:10" s="116" customFormat="1" x14ac:dyDescent="0.3">
      <c r="A7" s="54">
        <v>1.03</v>
      </c>
      <c r="B7" s="24" t="s">
        <v>130</v>
      </c>
      <c r="C7" s="25">
        <v>1</v>
      </c>
      <c r="D7" s="25" t="s">
        <v>120</v>
      </c>
      <c r="E7" s="26">
        <v>5</v>
      </c>
      <c r="F7" s="26">
        <v>7</v>
      </c>
      <c r="G7" s="25" t="s">
        <v>63</v>
      </c>
      <c r="H7" s="27">
        <f>E7*F7</f>
        <v>35</v>
      </c>
      <c r="I7" s="28">
        <f>H7*C7</f>
        <v>35</v>
      </c>
      <c r="J7" s="29" t="s">
        <v>24</v>
      </c>
    </row>
    <row r="8" spans="1:10" ht="16.2" thickBot="1" x14ac:dyDescent="0.35">
      <c r="A8" s="23"/>
      <c r="B8" s="30"/>
      <c r="C8" s="25"/>
      <c r="D8" s="25"/>
      <c r="E8" s="26"/>
      <c r="F8" s="26"/>
      <c r="G8" s="25"/>
      <c r="H8" s="27"/>
      <c r="I8" s="28"/>
      <c r="J8" s="29"/>
    </row>
    <row r="9" spans="1:10" ht="16.2" thickBot="1" x14ac:dyDescent="0.35">
      <c r="A9" s="53">
        <v>2</v>
      </c>
      <c r="B9" s="10" t="s">
        <v>26</v>
      </c>
      <c r="C9" s="11"/>
      <c r="D9" s="11"/>
      <c r="E9" s="12"/>
      <c r="F9" s="12"/>
      <c r="G9" s="11"/>
      <c r="H9" s="13"/>
      <c r="I9" s="14">
        <f>SUM(I10:I15)</f>
        <v>1448.5600000000002</v>
      </c>
      <c r="J9" s="15" t="s">
        <v>27</v>
      </c>
    </row>
    <row r="10" spans="1:10" x14ac:dyDescent="0.3">
      <c r="A10" s="55">
        <v>2.0099999999999998</v>
      </c>
      <c r="B10" s="17" t="s">
        <v>28</v>
      </c>
      <c r="C10" s="154">
        <v>1</v>
      </c>
      <c r="D10" s="154" t="s">
        <v>29</v>
      </c>
      <c r="E10" s="155">
        <v>0.4</v>
      </c>
      <c r="F10" s="155">
        <v>0.8</v>
      </c>
      <c r="G10" s="156">
        <f>DATA1!B13</f>
        <v>4018</v>
      </c>
      <c r="H10" s="20">
        <f>E10*F10*G10</f>
        <v>1285.7600000000002</v>
      </c>
      <c r="I10" s="21">
        <f>H10*C10</f>
        <v>1285.7600000000002</v>
      </c>
      <c r="J10" s="22" t="s">
        <v>27</v>
      </c>
    </row>
    <row r="11" spans="1:10" x14ac:dyDescent="0.3">
      <c r="A11" s="54">
        <v>2.02</v>
      </c>
      <c r="B11" s="24" t="s">
        <v>108</v>
      </c>
      <c r="C11" s="157">
        <v>1</v>
      </c>
      <c r="D11" s="154" t="s">
        <v>56</v>
      </c>
      <c r="E11" s="158">
        <v>4</v>
      </c>
      <c r="F11" s="158">
        <v>7</v>
      </c>
      <c r="G11" s="157">
        <v>3.35</v>
      </c>
      <c r="H11" s="27">
        <f>E11*F11*G11</f>
        <v>93.8</v>
      </c>
      <c r="I11" s="28">
        <f t="shared" ref="I11:I13" si="0">H11*C11</f>
        <v>93.8</v>
      </c>
      <c r="J11" s="29" t="s">
        <v>27</v>
      </c>
    </row>
    <row r="12" spans="1:10" x14ac:dyDescent="0.3">
      <c r="A12" s="54">
        <v>2.02</v>
      </c>
      <c r="B12" s="24" t="s">
        <v>109</v>
      </c>
      <c r="C12" s="157">
        <v>1</v>
      </c>
      <c r="D12" s="154" t="s">
        <v>56</v>
      </c>
      <c r="E12" s="158">
        <v>2</v>
      </c>
      <c r="F12" s="158">
        <v>2</v>
      </c>
      <c r="G12" s="157">
        <v>1.05</v>
      </c>
      <c r="H12" s="27">
        <f>E12*F12*G12</f>
        <v>4.2</v>
      </c>
      <c r="I12" s="28">
        <f t="shared" si="0"/>
        <v>4.2</v>
      </c>
      <c r="J12" s="29" t="s">
        <v>27</v>
      </c>
    </row>
    <row r="13" spans="1:10" s="128" customFormat="1" x14ac:dyDescent="0.3">
      <c r="A13" s="55"/>
      <c r="B13" s="24" t="s">
        <v>177</v>
      </c>
      <c r="C13" s="154">
        <v>3</v>
      </c>
      <c r="D13" s="154" t="s">
        <v>56</v>
      </c>
      <c r="E13" s="155">
        <v>1</v>
      </c>
      <c r="F13" s="155">
        <v>1</v>
      </c>
      <c r="G13" s="154">
        <v>1</v>
      </c>
      <c r="H13" s="27">
        <f>E13*F13*G13</f>
        <v>1</v>
      </c>
      <c r="I13" s="28">
        <f t="shared" si="0"/>
        <v>3</v>
      </c>
      <c r="J13" s="29" t="s">
        <v>27</v>
      </c>
    </row>
    <row r="14" spans="1:10" x14ac:dyDescent="0.3">
      <c r="A14" s="55">
        <v>2.0299999999999998</v>
      </c>
      <c r="B14" s="24" t="s">
        <v>132</v>
      </c>
      <c r="C14" s="154">
        <v>110</v>
      </c>
      <c r="D14" s="154" t="s">
        <v>56</v>
      </c>
      <c r="E14" s="155">
        <v>1</v>
      </c>
      <c r="F14" s="155">
        <v>1.5</v>
      </c>
      <c r="G14" s="154">
        <v>0.2</v>
      </c>
      <c r="H14" s="20">
        <f>G14*F14*E14</f>
        <v>0.30000000000000004</v>
      </c>
      <c r="I14" s="21">
        <f>H14*C14</f>
        <v>33.000000000000007</v>
      </c>
      <c r="J14" s="29" t="s">
        <v>27</v>
      </c>
    </row>
    <row r="15" spans="1:10" s="46" customFormat="1" x14ac:dyDescent="0.3">
      <c r="A15" s="55">
        <v>2.0499999999999998</v>
      </c>
      <c r="B15" s="24" t="s">
        <v>57</v>
      </c>
      <c r="C15" s="154">
        <v>1</v>
      </c>
      <c r="D15" s="154" t="s">
        <v>56</v>
      </c>
      <c r="E15" s="155">
        <v>0.6</v>
      </c>
      <c r="F15" s="155">
        <v>0.6</v>
      </c>
      <c r="G15" s="154">
        <v>80</v>
      </c>
      <c r="H15" s="20">
        <f>G15*F15*E15</f>
        <v>28.799999999999997</v>
      </c>
      <c r="I15" s="21">
        <f>H15*C15</f>
        <v>28.799999999999997</v>
      </c>
      <c r="J15" s="29" t="s">
        <v>27</v>
      </c>
    </row>
    <row r="16" spans="1:10" ht="15" thickBot="1" x14ac:dyDescent="0.35">
      <c r="A16" s="23"/>
      <c r="B16" s="202"/>
      <c r="C16" s="203"/>
      <c r="D16" s="203"/>
      <c r="E16" s="203"/>
      <c r="F16" s="203"/>
      <c r="G16" s="203"/>
      <c r="H16" s="204"/>
      <c r="I16" s="28"/>
      <c r="J16" s="29"/>
    </row>
    <row r="17" spans="1:10" ht="16.2" thickBot="1" x14ac:dyDescent="0.35">
      <c r="A17" s="53">
        <v>3</v>
      </c>
      <c r="B17" s="10" t="s">
        <v>74</v>
      </c>
      <c r="C17" s="11"/>
      <c r="D17" s="11"/>
      <c r="E17" s="12"/>
      <c r="F17" s="12"/>
      <c r="G17" s="11"/>
      <c r="H17" s="13"/>
      <c r="I17" s="14">
        <f>SUM(I18:I24)</f>
        <v>27.090000000000003</v>
      </c>
      <c r="J17" s="15" t="s">
        <v>27</v>
      </c>
    </row>
    <row r="18" spans="1:10" x14ac:dyDescent="0.3">
      <c r="A18" s="55">
        <v>3.01</v>
      </c>
      <c r="B18" s="17" t="s">
        <v>114</v>
      </c>
      <c r="C18" s="18">
        <v>1</v>
      </c>
      <c r="D18" s="18" t="s">
        <v>30</v>
      </c>
      <c r="E18" s="138">
        <v>4</v>
      </c>
      <c r="F18" s="138">
        <v>7</v>
      </c>
      <c r="G18" s="18">
        <v>0.1</v>
      </c>
      <c r="H18" s="20">
        <f t="shared" ref="H18:H24" si="1">G18*F18*E18</f>
        <v>2.8000000000000003</v>
      </c>
      <c r="I18" s="21">
        <f t="shared" ref="I18:I24" si="2">H18*C18</f>
        <v>2.8000000000000003</v>
      </c>
      <c r="J18" s="22" t="s">
        <v>27</v>
      </c>
    </row>
    <row r="19" spans="1:10" x14ac:dyDescent="0.3">
      <c r="A19" s="55">
        <v>3.02</v>
      </c>
      <c r="B19" s="17" t="s">
        <v>115</v>
      </c>
      <c r="C19" s="18">
        <v>1</v>
      </c>
      <c r="D19" s="18" t="s">
        <v>30</v>
      </c>
      <c r="E19" s="138">
        <v>6.4</v>
      </c>
      <c r="F19" s="138">
        <v>3.4</v>
      </c>
      <c r="G19" s="18">
        <v>0.1</v>
      </c>
      <c r="H19" s="20">
        <f t="shared" si="1"/>
        <v>2.1760000000000002</v>
      </c>
      <c r="I19" s="21">
        <f t="shared" si="2"/>
        <v>2.1760000000000002</v>
      </c>
      <c r="J19" s="22" t="s">
        <v>27</v>
      </c>
    </row>
    <row r="20" spans="1:10" s="128" customFormat="1" x14ac:dyDescent="0.3">
      <c r="A20" s="55"/>
      <c r="B20" s="24" t="s">
        <v>145</v>
      </c>
      <c r="C20" s="18">
        <v>110</v>
      </c>
      <c r="D20" s="18" t="s">
        <v>30</v>
      </c>
      <c r="E20" s="138">
        <v>0.01</v>
      </c>
      <c r="F20" s="138">
        <v>0.7</v>
      </c>
      <c r="G20" s="18">
        <v>1</v>
      </c>
      <c r="H20" s="20">
        <f>G20*F20*E20</f>
        <v>6.9999999999999993E-3</v>
      </c>
      <c r="I20" s="28">
        <f>H20*C20</f>
        <v>0.76999999999999991</v>
      </c>
      <c r="J20" s="29" t="s">
        <v>27</v>
      </c>
    </row>
    <row r="21" spans="1:10" s="128" customFormat="1" x14ac:dyDescent="0.3">
      <c r="A21" s="55"/>
      <c r="B21" s="24" t="s">
        <v>143</v>
      </c>
      <c r="C21" s="18">
        <v>110</v>
      </c>
      <c r="D21" s="25" t="s">
        <v>29</v>
      </c>
      <c r="E21" s="138">
        <v>0.84</v>
      </c>
      <c r="F21" s="138">
        <v>0.84</v>
      </c>
      <c r="G21" s="18">
        <v>0.1</v>
      </c>
      <c r="H21" s="20">
        <f>G21*F21*E21</f>
        <v>7.0559999999999998E-2</v>
      </c>
      <c r="I21" s="28">
        <f>H21*C21</f>
        <v>7.7615999999999996</v>
      </c>
      <c r="J21" s="29" t="s">
        <v>27</v>
      </c>
    </row>
    <row r="22" spans="1:10" s="128" customFormat="1" x14ac:dyDescent="0.3">
      <c r="A22" s="55"/>
      <c r="B22" s="24" t="s">
        <v>177</v>
      </c>
      <c r="C22" s="18">
        <v>3</v>
      </c>
      <c r="D22" s="25" t="s">
        <v>29</v>
      </c>
      <c r="E22" s="138">
        <v>1</v>
      </c>
      <c r="F22" s="138">
        <v>1</v>
      </c>
      <c r="G22" s="18">
        <v>1</v>
      </c>
      <c r="H22" s="20">
        <f>G22*F22*E22</f>
        <v>1</v>
      </c>
      <c r="I22" s="28">
        <f>H22*C22</f>
        <v>3</v>
      </c>
      <c r="J22" s="29" t="s">
        <v>27</v>
      </c>
    </row>
    <row r="23" spans="1:10" x14ac:dyDescent="0.3">
      <c r="A23" s="55">
        <v>3.03</v>
      </c>
      <c r="B23" s="24" t="s">
        <v>144</v>
      </c>
      <c r="C23" s="25">
        <v>110</v>
      </c>
      <c r="D23" s="25" t="s">
        <v>29</v>
      </c>
      <c r="E23" s="26">
        <v>0.08</v>
      </c>
      <c r="F23" s="26">
        <v>3.74</v>
      </c>
      <c r="G23" s="25">
        <v>0.2</v>
      </c>
      <c r="H23" s="20">
        <f>G23*F23*E23</f>
        <v>5.9840000000000011E-2</v>
      </c>
      <c r="I23" s="28">
        <f>H23*C23</f>
        <v>6.5824000000000016</v>
      </c>
      <c r="J23" s="29" t="s">
        <v>27</v>
      </c>
    </row>
    <row r="24" spans="1:10" s="45" customFormat="1" ht="15" thickBot="1" x14ac:dyDescent="0.35">
      <c r="A24" s="55">
        <v>3.05</v>
      </c>
      <c r="B24" s="24" t="s">
        <v>72</v>
      </c>
      <c r="C24" s="25">
        <v>1</v>
      </c>
      <c r="D24" s="25" t="s">
        <v>32</v>
      </c>
      <c r="E24" s="26">
        <v>0.5</v>
      </c>
      <c r="F24" s="26">
        <v>0.1</v>
      </c>
      <c r="G24" s="157">
        <f>G15</f>
        <v>80</v>
      </c>
      <c r="H24" s="20">
        <f t="shared" si="1"/>
        <v>4</v>
      </c>
      <c r="I24" s="28">
        <f t="shared" si="2"/>
        <v>4</v>
      </c>
      <c r="J24" s="29" t="s">
        <v>27</v>
      </c>
    </row>
    <row r="25" spans="1:10" ht="16.2" thickBot="1" x14ac:dyDescent="0.35">
      <c r="A25" s="53">
        <v>4</v>
      </c>
      <c r="B25" s="10" t="s">
        <v>73</v>
      </c>
      <c r="C25" s="11"/>
      <c r="D25" s="11" t="s">
        <v>25</v>
      </c>
      <c r="E25" s="12"/>
      <c r="F25" s="12"/>
      <c r="G25" s="11"/>
      <c r="H25" s="13"/>
      <c r="I25" s="14">
        <f>SUM(I26:I31)</f>
        <v>23.694800000000004</v>
      </c>
      <c r="J25" s="15" t="s">
        <v>27</v>
      </c>
    </row>
    <row r="26" spans="1:10" x14ac:dyDescent="0.3">
      <c r="A26" s="55">
        <v>4.01</v>
      </c>
      <c r="B26" s="17" t="s">
        <v>113</v>
      </c>
      <c r="C26" s="18">
        <v>1</v>
      </c>
      <c r="D26" s="25" t="s">
        <v>133</v>
      </c>
      <c r="E26" s="19">
        <v>0.2</v>
      </c>
      <c r="F26" s="19">
        <v>0.4</v>
      </c>
      <c r="G26" s="18">
        <v>16.399999999999999</v>
      </c>
      <c r="H26" s="20">
        <f>G26*E26*F26</f>
        <v>1.3120000000000001</v>
      </c>
      <c r="I26" s="21">
        <f t="shared" ref="I26:I31" si="3">H26*C26</f>
        <v>1.3120000000000001</v>
      </c>
      <c r="J26" s="22" t="s">
        <v>27</v>
      </c>
    </row>
    <row r="27" spans="1:10" x14ac:dyDescent="0.3">
      <c r="A27" s="54">
        <v>4.0199999999999996</v>
      </c>
      <c r="B27" s="17" t="s">
        <v>112</v>
      </c>
      <c r="C27" s="25">
        <v>1</v>
      </c>
      <c r="D27" s="25" t="s">
        <v>133</v>
      </c>
      <c r="E27" s="26">
        <v>6.4</v>
      </c>
      <c r="F27" s="26">
        <v>3.4</v>
      </c>
      <c r="G27" s="25">
        <v>0.2</v>
      </c>
      <c r="H27" s="20">
        <f>G27*E27*F27</f>
        <v>4.3520000000000003</v>
      </c>
      <c r="I27" s="28">
        <f t="shared" si="3"/>
        <v>4.3520000000000003</v>
      </c>
      <c r="J27" s="29" t="s">
        <v>27</v>
      </c>
    </row>
    <row r="28" spans="1:10" x14ac:dyDescent="0.3">
      <c r="A28" s="55">
        <v>4.03</v>
      </c>
      <c r="B28" s="17" t="s">
        <v>111</v>
      </c>
      <c r="C28" s="25">
        <v>1</v>
      </c>
      <c r="D28" s="25" t="s">
        <v>133</v>
      </c>
      <c r="E28" s="26">
        <v>6.4</v>
      </c>
      <c r="F28" s="26">
        <v>3.4</v>
      </c>
      <c r="G28" s="25">
        <v>0.15</v>
      </c>
      <c r="H28" s="20">
        <f>G28*E28*F28</f>
        <v>3.2639999999999998</v>
      </c>
      <c r="I28" s="28">
        <f t="shared" si="3"/>
        <v>3.2639999999999998</v>
      </c>
      <c r="J28" s="29" t="s">
        <v>27</v>
      </c>
    </row>
    <row r="29" spans="1:10" x14ac:dyDescent="0.3">
      <c r="A29" s="55">
        <v>4.03</v>
      </c>
      <c r="B29" s="17" t="s">
        <v>110</v>
      </c>
      <c r="C29" s="25">
        <v>1</v>
      </c>
      <c r="D29" s="25" t="s">
        <v>133</v>
      </c>
      <c r="E29" s="26">
        <v>19.600000000000001</v>
      </c>
      <c r="F29" s="26">
        <v>2.8</v>
      </c>
      <c r="G29" s="25">
        <v>0.2</v>
      </c>
      <c r="H29" s="20">
        <f>G29*E29*F29</f>
        <v>10.976000000000001</v>
      </c>
      <c r="I29" s="28">
        <f t="shared" si="3"/>
        <v>10.976000000000001</v>
      </c>
      <c r="J29" s="29" t="s">
        <v>27</v>
      </c>
    </row>
    <row r="30" spans="1:10" s="167" customFormat="1" x14ac:dyDescent="0.3">
      <c r="A30" s="162">
        <v>4.04</v>
      </c>
      <c r="B30" s="163" t="s">
        <v>172</v>
      </c>
      <c r="C30" s="157">
        <v>6</v>
      </c>
      <c r="D30" s="157" t="s">
        <v>133</v>
      </c>
      <c r="E30" s="158">
        <v>1.3</v>
      </c>
      <c r="F30" s="158">
        <v>1.3</v>
      </c>
      <c r="G30" s="157">
        <v>0.15</v>
      </c>
      <c r="H30" s="164">
        <f>G30*E30*F30</f>
        <v>0.2535</v>
      </c>
      <c r="I30" s="165">
        <f t="shared" si="3"/>
        <v>1.5209999999999999</v>
      </c>
      <c r="J30" s="166" t="s">
        <v>27</v>
      </c>
    </row>
    <row r="31" spans="1:10" s="45" customFormat="1" ht="15" thickBot="1" x14ac:dyDescent="0.35">
      <c r="A31" s="55">
        <v>4.04</v>
      </c>
      <c r="B31" s="17" t="s">
        <v>94</v>
      </c>
      <c r="C31" s="25">
        <v>3</v>
      </c>
      <c r="D31" s="25" t="s">
        <v>133</v>
      </c>
      <c r="E31" s="26">
        <v>5.2</v>
      </c>
      <c r="F31" s="26">
        <v>0.97</v>
      </c>
      <c r="G31" s="25">
        <v>0.15</v>
      </c>
      <c r="H31" s="20">
        <f>G31*F31*E31</f>
        <v>0.75659999999999994</v>
      </c>
      <c r="I31" s="28">
        <f t="shared" si="3"/>
        <v>2.2698</v>
      </c>
      <c r="J31" s="29" t="s">
        <v>27</v>
      </c>
    </row>
    <row r="32" spans="1:10" ht="16.2" thickBot="1" x14ac:dyDescent="0.35">
      <c r="A32" s="53">
        <v>5</v>
      </c>
      <c r="B32" s="10" t="s">
        <v>75</v>
      </c>
      <c r="C32" s="11"/>
      <c r="D32" s="11"/>
      <c r="E32" s="12"/>
      <c r="F32" s="12"/>
      <c r="G32" s="11"/>
      <c r="H32" s="13"/>
      <c r="I32" s="14">
        <f>SUM(I33:I34)</f>
        <v>40</v>
      </c>
      <c r="J32" s="15" t="s">
        <v>27</v>
      </c>
    </row>
    <row r="33" spans="1:10" x14ac:dyDescent="0.3">
      <c r="A33" s="54">
        <v>5.01</v>
      </c>
      <c r="B33" s="24" t="s">
        <v>61</v>
      </c>
      <c r="C33" s="25">
        <v>1</v>
      </c>
      <c r="D33" s="25" t="s">
        <v>29</v>
      </c>
      <c r="E33" s="26">
        <v>0.5</v>
      </c>
      <c r="F33" s="26">
        <v>0.5</v>
      </c>
      <c r="G33" s="157">
        <f>G24</f>
        <v>80</v>
      </c>
      <c r="H33" s="27">
        <f>E33*F33*G33</f>
        <v>20</v>
      </c>
      <c r="I33" s="28">
        <f>H33*C33</f>
        <v>20</v>
      </c>
      <c r="J33" s="29" t="s">
        <v>27</v>
      </c>
    </row>
    <row r="34" spans="1:10" s="45" customFormat="1" ht="15" thickBot="1" x14ac:dyDescent="0.35">
      <c r="A34" s="54">
        <v>5.0199999999999996</v>
      </c>
      <c r="B34" s="24" t="s">
        <v>60</v>
      </c>
      <c r="C34" s="25">
        <v>1</v>
      </c>
      <c r="D34" s="25" t="s">
        <v>29</v>
      </c>
      <c r="E34" s="26">
        <v>0.5</v>
      </c>
      <c r="F34" s="26">
        <v>0.5</v>
      </c>
      <c r="G34" s="25">
        <f>G33</f>
        <v>80</v>
      </c>
      <c r="H34" s="27">
        <f>E34*F34*G34</f>
        <v>20</v>
      </c>
      <c r="I34" s="28">
        <f>H34*C34</f>
        <v>20</v>
      </c>
      <c r="J34" s="29" t="s">
        <v>27</v>
      </c>
    </row>
    <row r="35" spans="1:10" s="45" customFormat="1" ht="16.2" thickBot="1" x14ac:dyDescent="0.35">
      <c r="A35" s="53">
        <v>6</v>
      </c>
      <c r="B35" s="10" t="s">
        <v>33</v>
      </c>
      <c r="C35" s="11"/>
      <c r="D35" s="11"/>
      <c r="E35" s="12"/>
      <c r="F35" s="12"/>
      <c r="G35" s="11"/>
      <c r="H35" s="13"/>
      <c r="I35" s="14">
        <f>SUM(I36:I37)</f>
        <v>80</v>
      </c>
      <c r="J35" s="15"/>
    </row>
    <row r="36" spans="1:10" x14ac:dyDescent="0.3">
      <c r="A36" s="54">
        <v>6.01</v>
      </c>
      <c r="B36" s="24" t="s">
        <v>62</v>
      </c>
      <c r="C36" s="25">
        <v>2</v>
      </c>
      <c r="D36" s="25" t="s">
        <v>25</v>
      </c>
      <c r="E36" s="26">
        <v>0.5</v>
      </c>
      <c r="F36" s="157">
        <f>G33</f>
        <v>80</v>
      </c>
      <c r="G36" s="25"/>
      <c r="H36" s="27">
        <f>E36*F36</f>
        <v>40</v>
      </c>
      <c r="I36" s="28">
        <f>H36*C36</f>
        <v>80</v>
      </c>
      <c r="J36" s="29" t="s">
        <v>24</v>
      </c>
    </row>
    <row r="37" spans="1:10" x14ac:dyDescent="0.3">
      <c r="A37" s="54">
        <v>6.02</v>
      </c>
      <c r="B37" s="24" t="s">
        <v>64</v>
      </c>
      <c r="C37" s="25">
        <v>0</v>
      </c>
      <c r="D37" s="25" t="s">
        <v>25</v>
      </c>
      <c r="E37" s="26">
        <v>0.4</v>
      </c>
      <c r="F37" s="25">
        <v>2.5</v>
      </c>
      <c r="G37" s="25" t="s">
        <v>63</v>
      </c>
      <c r="H37" s="27">
        <f>E37*F37</f>
        <v>1</v>
      </c>
      <c r="I37" s="28">
        <f>H37*C37</f>
        <v>0</v>
      </c>
      <c r="J37" s="29" t="s">
        <v>24</v>
      </c>
    </row>
    <row r="38" spans="1:10" ht="15" thickBot="1" x14ac:dyDescent="0.35">
      <c r="A38" s="31"/>
      <c r="B38" s="5"/>
      <c r="C38" s="32"/>
      <c r="D38" s="32"/>
      <c r="E38" s="33"/>
      <c r="F38" s="33"/>
      <c r="G38" s="32"/>
      <c r="H38" s="34"/>
      <c r="I38" s="35"/>
      <c r="J38" s="36"/>
    </row>
    <row r="39" spans="1:10" ht="16.2" thickBot="1" x14ac:dyDescent="0.35">
      <c r="A39" s="53">
        <v>7</v>
      </c>
      <c r="B39" s="10" t="s">
        <v>43</v>
      </c>
      <c r="C39" s="11"/>
      <c r="D39" s="11"/>
      <c r="E39" s="12"/>
      <c r="F39" s="12"/>
      <c r="G39" s="11"/>
      <c r="H39" s="13"/>
      <c r="I39" s="14">
        <f>SUM(I40:I41)</f>
        <v>49</v>
      </c>
      <c r="J39" s="15"/>
    </row>
    <row r="40" spans="1:10" x14ac:dyDescent="0.3">
      <c r="A40" s="56">
        <v>7.01</v>
      </c>
      <c r="B40" s="24" t="s">
        <v>134</v>
      </c>
      <c r="C40" s="118">
        <v>0</v>
      </c>
      <c r="D40" s="25" t="s">
        <v>31</v>
      </c>
      <c r="E40" s="119">
        <v>7.6</v>
      </c>
      <c r="F40" s="119">
        <v>2</v>
      </c>
      <c r="G40" s="118" t="s">
        <v>63</v>
      </c>
      <c r="H40" s="120">
        <f>F40*E40</f>
        <v>15.2</v>
      </c>
      <c r="I40" s="28">
        <f>H40*C40</f>
        <v>0</v>
      </c>
      <c r="J40" s="29" t="s">
        <v>24</v>
      </c>
    </row>
    <row r="41" spans="1:10" s="117" customFormat="1" ht="15" thickBot="1" x14ac:dyDescent="0.35">
      <c r="A41" s="56"/>
      <c r="B41" s="24" t="s">
        <v>135</v>
      </c>
      <c r="C41" s="118">
        <f>C7</f>
        <v>1</v>
      </c>
      <c r="D41" s="25" t="s">
        <v>31</v>
      </c>
      <c r="E41" s="119">
        <v>19.600000000000001</v>
      </c>
      <c r="F41" s="119">
        <v>2.5</v>
      </c>
      <c r="G41" s="118" t="s">
        <v>63</v>
      </c>
      <c r="H41" s="120">
        <f>F41*E41</f>
        <v>49</v>
      </c>
      <c r="I41" s="28">
        <f>H41*C41</f>
        <v>49</v>
      </c>
      <c r="J41" s="29" t="s">
        <v>24</v>
      </c>
    </row>
    <row r="42" spans="1:10" ht="16.2" thickBot="1" x14ac:dyDescent="0.35">
      <c r="A42" s="53">
        <v>8</v>
      </c>
      <c r="B42" s="10" t="s">
        <v>118</v>
      </c>
      <c r="C42" s="11"/>
      <c r="D42" s="11"/>
      <c r="E42" s="12"/>
      <c r="F42" s="12"/>
      <c r="G42" s="11"/>
      <c r="H42" s="13"/>
      <c r="I42" s="14">
        <f>SUM(I43:I44)</f>
        <v>72.160000000000011</v>
      </c>
      <c r="J42" s="15"/>
    </row>
    <row r="43" spans="1:10" x14ac:dyDescent="0.3">
      <c r="A43" s="56">
        <v>8.01</v>
      </c>
      <c r="B43" s="24" t="s">
        <v>95</v>
      </c>
      <c r="C43" s="101">
        <v>1</v>
      </c>
      <c r="D43" s="101" t="s">
        <v>120</v>
      </c>
      <c r="E43" s="101">
        <v>16.8</v>
      </c>
      <c r="F43" s="101">
        <v>3</v>
      </c>
      <c r="G43" s="102" t="s">
        <v>63</v>
      </c>
      <c r="H43" s="103">
        <f>F43*E43</f>
        <v>50.400000000000006</v>
      </c>
      <c r="I43" s="104">
        <f>H43*C43</f>
        <v>50.400000000000006</v>
      </c>
      <c r="J43" s="105" t="s">
        <v>24</v>
      </c>
    </row>
    <row r="44" spans="1:10" s="45" customFormat="1" ht="15" thickBot="1" x14ac:dyDescent="0.35">
      <c r="A44" s="24">
        <v>8.02</v>
      </c>
      <c r="B44" s="24" t="s">
        <v>97</v>
      </c>
      <c r="C44" s="101">
        <v>1</v>
      </c>
      <c r="D44" s="101" t="s">
        <v>120</v>
      </c>
      <c r="E44" s="101">
        <v>6.4</v>
      </c>
      <c r="F44" s="101">
        <v>3.4</v>
      </c>
      <c r="G44" s="101" t="s">
        <v>63</v>
      </c>
      <c r="H44" s="103">
        <f>F44*E44</f>
        <v>21.76</v>
      </c>
      <c r="I44" s="104">
        <f>H44*C44</f>
        <v>21.76</v>
      </c>
      <c r="J44" s="105" t="s">
        <v>24</v>
      </c>
    </row>
    <row r="45" spans="1:10" ht="16.2" thickBot="1" x14ac:dyDescent="0.35">
      <c r="A45" s="53">
        <v>8</v>
      </c>
      <c r="B45" s="10" t="s">
        <v>98</v>
      </c>
      <c r="C45" s="11"/>
      <c r="D45" s="11"/>
      <c r="E45" s="12"/>
      <c r="F45" s="12"/>
      <c r="G45" s="106"/>
      <c r="H45" s="107"/>
      <c r="I45" s="108">
        <f>SUM(I46:I46)</f>
        <v>24.5</v>
      </c>
      <c r="J45" s="15"/>
    </row>
    <row r="46" spans="1:10" x14ac:dyDescent="0.3">
      <c r="A46" s="56">
        <v>8.01</v>
      </c>
      <c r="B46" s="24" t="s">
        <v>99</v>
      </c>
      <c r="C46" s="25">
        <v>1</v>
      </c>
      <c r="D46" s="25" t="s">
        <v>120</v>
      </c>
      <c r="E46" s="26">
        <v>3.5</v>
      </c>
      <c r="F46" s="26">
        <v>7</v>
      </c>
      <c r="G46" s="25" t="s">
        <v>63</v>
      </c>
      <c r="H46" s="27">
        <f>E46*F46</f>
        <v>24.5</v>
      </c>
      <c r="I46" s="28">
        <f>H46*C46</f>
        <v>24.5</v>
      </c>
      <c r="J46" s="29" t="s">
        <v>24</v>
      </c>
    </row>
    <row r="47" spans="1:10" ht="15" thickBot="1" x14ac:dyDescent="0.35">
      <c r="A47" s="63"/>
      <c r="B47" s="5"/>
      <c r="C47" s="32"/>
      <c r="D47" s="32"/>
      <c r="E47" s="32"/>
      <c r="F47" s="32"/>
      <c r="G47" s="25"/>
      <c r="H47" s="27"/>
      <c r="I47" s="28"/>
      <c r="J47" s="36"/>
    </row>
    <row r="48" spans="1:10" ht="16.2" thickBot="1" x14ac:dyDescent="0.35">
      <c r="A48" s="53">
        <v>8</v>
      </c>
      <c r="B48" s="10" t="s">
        <v>8</v>
      </c>
      <c r="C48" s="11"/>
      <c r="D48" s="11"/>
      <c r="E48" s="12"/>
      <c r="F48" s="12"/>
      <c r="G48" s="109"/>
      <c r="H48" s="110"/>
      <c r="I48" s="111">
        <f>SUM(I49:I51)</f>
        <v>153.60000000000002</v>
      </c>
      <c r="J48" s="15"/>
    </row>
    <row r="49" spans="1:10" x14ac:dyDescent="0.3">
      <c r="A49" s="54">
        <v>8.01</v>
      </c>
      <c r="B49" s="24" t="s">
        <v>100</v>
      </c>
      <c r="C49" s="25">
        <v>2</v>
      </c>
      <c r="D49" s="25" t="s">
        <v>96</v>
      </c>
      <c r="E49" s="26">
        <v>19.600000000000001</v>
      </c>
      <c r="F49" s="26">
        <v>3</v>
      </c>
      <c r="G49" s="25" t="s">
        <v>63</v>
      </c>
      <c r="H49" s="27">
        <f>F49*E49</f>
        <v>58.800000000000004</v>
      </c>
      <c r="I49" s="21">
        <f>H49*C49</f>
        <v>117.60000000000001</v>
      </c>
      <c r="J49" s="29" t="s">
        <v>24</v>
      </c>
    </row>
    <row r="50" spans="1:10" x14ac:dyDescent="0.3">
      <c r="A50" s="54">
        <v>8.02</v>
      </c>
      <c r="B50" s="24" t="s">
        <v>101</v>
      </c>
      <c r="C50" s="25">
        <v>1</v>
      </c>
      <c r="D50" s="25" t="s">
        <v>102</v>
      </c>
      <c r="E50" s="26">
        <v>6</v>
      </c>
      <c r="F50" s="26">
        <v>4</v>
      </c>
      <c r="G50" s="25" t="s">
        <v>63</v>
      </c>
      <c r="H50" s="27">
        <f t="shared" ref="H50" si="4">F50*E50</f>
        <v>24</v>
      </c>
      <c r="I50" s="21">
        <f>H50*C50</f>
        <v>24</v>
      </c>
      <c r="J50" s="29" t="s">
        <v>24</v>
      </c>
    </row>
    <row r="51" spans="1:10" s="45" customFormat="1" ht="15" thickBot="1" x14ac:dyDescent="0.35">
      <c r="A51" s="54">
        <v>8.07</v>
      </c>
      <c r="B51" s="24" t="s">
        <v>65</v>
      </c>
      <c r="C51" s="159">
        <v>3</v>
      </c>
      <c r="D51" s="25" t="s">
        <v>25</v>
      </c>
      <c r="E51" s="26">
        <v>4</v>
      </c>
      <c r="F51" s="26">
        <v>1</v>
      </c>
      <c r="G51" s="25" t="s">
        <v>63</v>
      </c>
      <c r="H51" s="27">
        <f>F51*E51</f>
        <v>4</v>
      </c>
      <c r="I51" s="21">
        <f>H51*C51</f>
        <v>12</v>
      </c>
      <c r="J51" s="29" t="s">
        <v>24</v>
      </c>
    </row>
    <row r="52" spans="1:10" ht="16.2" thickBot="1" x14ac:dyDescent="0.35">
      <c r="A52" s="60">
        <v>9</v>
      </c>
      <c r="B52" s="58" t="s">
        <v>7</v>
      </c>
      <c r="C52" s="11" t="s">
        <v>34</v>
      </c>
      <c r="D52" s="11" t="s">
        <v>35</v>
      </c>
      <c r="E52" s="12" t="s">
        <v>36</v>
      </c>
      <c r="F52" s="12" t="s">
        <v>37</v>
      </c>
      <c r="G52" s="11">
        <v>1</v>
      </c>
      <c r="H52" s="13" t="s">
        <v>5</v>
      </c>
      <c r="I52" s="14">
        <f>SUM(I53:I56)</f>
        <v>2896.5399120000002</v>
      </c>
      <c r="J52" s="15"/>
    </row>
    <row r="53" spans="1:10" x14ac:dyDescent="0.3">
      <c r="A53" s="205" t="s">
        <v>77</v>
      </c>
      <c r="B53" s="207" t="s">
        <v>103</v>
      </c>
      <c r="C53" s="26">
        <v>10</v>
      </c>
      <c r="D53" s="26" t="s">
        <v>35</v>
      </c>
      <c r="E53" s="25">
        <f>666.4+60</f>
        <v>726.4</v>
      </c>
      <c r="F53" s="26">
        <v>0.61660000000000004</v>
      </c>
      <c r="G53" s="25">
        <v>1</v>
      </c>
      <c r="H53" s="27">
        <f>E53*F53</f>
        <v>447.89823999999999</v>
      </c>
      <c r="I53" s="28">
        <f>H53*G53*1.05</f>
        <v>470.29315200000002</v>
      </c>
      <c r="J53" s="29" t="s">
        <v>38</v>
      </c>
    </row>
    <row r="54" spans="1:10" s="45" customFormat="1" x14ac:dyDescent="0.3">
      <c r="A54" s="206"/>
      <c r="B54" s="208"/>
      <c r="C54" s="26">
        <v>12</v>
      </c>
      <c r="D54" s="26" t="s">
        <v>35</v>
      </c>
      <c r="E54" s="25">
        <f>1176.9+14</f>
        <v>1190.9000000000001</v>
      </c>
      <c r="F54" s="26">
        <v>0.88800000000000001</v>
      </c>
      <c r="G54" s="25">
        <v>1</v>
      </c>
      <c r="H54" s="27">
        <f>G54*F54*E54</f>
        <v>1057.5192000000002</v>
      </c>
      <c r="I54" s="28">
        <f>H54*G54*1.05</f>
        <v>1110.3951600000003</v>
      </c>
      <c r="J54" s="29" t="s">
        <v>38</v>
      </c>
    </row>
    <row r="55" spans="1:10" s="124" customFormat="1" x14ac:dyDescent="0.3">
      <c r="A55" s="125"/>
      <c r="B55" s="209"/>
      <c r="C55" s="26">
        <v>16</v>
      </c>
      <c r="D55" s="26" t="s">
        <v>35</v>
      </c>
      <c r="E55" s="25">
        <v>604</v>
      </c>
      <c r="F55" s="26">
        <v>1.5780000000000001</v>
      </c>
      <c r="G55" s="25">
        <v>1</v>
      </c>
      <c r="H55" s="27">
        <f>G55*F55*E55</f>
        <v>953.11200000000008</v>
      </c>
      <c r="I55" s="28">
        <f>H55*G55*1.05</f>
        <v>1000.7676000000001</v>
      </c>
      <c r="J55" s="29" t="s">
        <v>38</v>
      </c>
    </row>
    <row r="56" spans="1:10" ht="15" thickBot="1" x14ac:dyDescent="0.35">
      <c r="A56" s="61">
        <v>9.0399999999999991</v>
      </c>
      <c r="B56" s="57" t="s">
        <v>66</v>
      </c>
      <c r="C56" s="26" t="s">
        <v>67</v>
      </c>
      <c r="D56" s="26" t="s">
        <v>35</v>
      </c>
      <c r="E56" s="25">
        <v>31</v>
      </c>
      <c r="F56" s="26">
        <v>1.21</v>
      </c>
      <c r="G56" s="25">
        <v>8</v>
      </c>
      <c r="H56" s="27">
        <f>G56*F56*E56</f>
        <v>300.08</v>
      </c>
      <c r="I56" s="28">
        <f>H56+(0.05*H56)</f>
        <v>315.084</v>
      </c>
      <c r="J56" s="29" t="s">
        <v>38</v>
      </c>
    </row>
    <row r="57" spans="1:10" ht="16.2" thickBot="1" x14ac:dyDescent="0.35">
      <c r="A57" s="59">
        <v>10</v>
      </c>
      <c r="B57" s="10" t="s">
        <v>68</v>
      </c>
      <c r="C57" s="11"/>
      <c r="D57" s="11"/>
      <c r="E57" s="12"/>
      <c r="F57" s="12"/>
      <c r="G57" s="11"/>
      <c r="H57" s="13"/>
      <c r="I57" s="14">
        <f>SUM(I58:I62)</f>
        <v>1330.1560000000004</v>
      </c>
      <c r="J57" s="15"/>
    </row>
    <row r="58" spans="1:10" x14ac:dyDescent="0.3">
      <c r="A58" s="16">
        <v>10.01</v>
      </c>
      <c r="B58" s="17" t="s">
        <v>104</v>
      </c>
      <c r="C58" s="154">
        <v>1</v>
      </c>
      <c r="D58" s="154" t="s">
        <v>105</v>
      </c>
      <c r="E58" s="155">
        <v>19.600000000000001</v>
      </c>
      <c r="F58" s="155">
        <v>0.3</v>
      </c>
      <c r="G58" s="154">
        <v>1.7</v>
      </c>
      <c r="H58" s="20">
        <f>F58*E58*G58</f>
        <v>9.9960000000000004</v>
      </c>
      <c r="I58" s="21">
        <f t="shared" ref="I58:I62" si="5">H58*C58</f>
        <v>9.9960000000000004</v>
      </c>
      <c r="J58" s="22" t="s">
        <v>27</v>
      </c>
    </row>
    <row r="59" spans="1:10" x14ac:dyDescent="0.3">
      <c r="A59" s="16">
        <v>10.02</v>
      </c>
      <c r="B59" s="17" t="s">
        <v>69</v>
      </c>
      <c r="C59" s="154">
        <v>1</v>
      </c>
      <c r="D59" s="154" t="s">
        <v>29</v>
      </c>
      <c r="E59" s="155">
        <v>0.4</v>
      </c>
      <c r="F59" s="155">
        <v>0.8</v>
      </c>
      <c r="G59" s="160">
        <f>G10</f>
        <v>4018</v>
      </c>
      <c r="H59" s="20">
        <f>E59*F59*G59</f>
        <v>1285.7600000000002</v>
      </c>
      <c r="I59" s="21">
        <f t="shared" si="5"/>
        <v>1285.7600000000002</v>
      </c>
      <c r="J59" s="22" t="s">
        <v>27</v>
      </c>
    </row>
    <row r="60" spans="1:10" x14ac:dyDescent="0.3">
      <c r="A60" s="16">
        <v>10.029999999999999</v>
      </c>
      <c r="B60" s="24" t="s">
        <v>70</v>
      </c>
      <c r="C60" s="170">
        <f>C51</f>
        <v>3</v>
      </c>
      <c r="D60" s="154" t="s">
        <v>29</v>
      </c>
      <c r="E60" s="155">
        <v>0.2</v>
      </c>
      <c r="F60" s="155">
        <v>4</v>
      </c>
      <c r="G60" s="154">
        <v>1</v>
      </c>
      <c r="H60" s="20">
        <f>G60*F60*E60</f>
        <v>0.8</v>
      </c>
      <c r="I60" s="21">
        <f t="shared" si="5"/>
        <v>2.4000000000000004</v>
      </c>
      <c r="J60" s="29" t="s">
        <v>27</v>
      </c>
    </row>
    <row r="61" spans="1:10" x14ac:dyDescent="0.3">
      <c r="A61" s="16">
        <v>10.039999999999999</v>
      </c>
      <c r="B61" s="24" t="s">
        <v>71</v>
      </c>
      <c r="C61" s="154">
        <v>2</v>
      </c>
      <c r="D61" s="154" t="s">
        <v>29</v>
      </c>
      <c r="E61" s="155">
        <v>0.2</v>
      </c>
      <c r="F61" s="155">
        <v>1</v>
      </c>
      <c r="G61" s="154">
        <f>G33</f>
        <v>80</v>
      </c>
      <c r="H61" s="20">
        <f>G61*F61*E61</f>
        <v>16</v>
      </c>
      <c r="I61" s="21">
        <f t="shared" si="5"/>
        <v>32</v>
      </c>
      <c r="J61" s="29" t="s">
        <v>27</v>
      </c>
    </row>
    <row r="62" spans="1:10" ht="15" thickBot="1" x14ac:dyDescent="0.35">
      <c r="A62" s="31">
        <v>10.06</v>
      </c>
      <c r="B62" s="24" t="s">
        <v>122</v>
      </c>
      <c r="C62" s="154">
        <v>0</v>
      </c>
      <c r="D62" s="154" t="s">
        <v>29</v>
      </c>
      <c r="E62" s="155">
        <v>0.9</v>
      </c>
      <c r="F62" s="155">
        <v>0.8</v>
      </c>
      <c r="G62" s="154">
        <f>G61</f>
        <v>80</v>
      </c>
      <c r="H62" s="20">
        <f>G62*F62*E62</f>
        <v>57.6</v>
      </c>
      <c r="I62" s="21">
        <f t="shared" si="5"/>
        <v>0</v>
      </c>
      <c r="J62" s="29" t="s">
        <v>27</v>
      </c>
    </row>
    <row r="63" spans="1:10" ht="16.2" thickBot="1" x14ac:dyDescent="0.35">
      <c r="A63" s="53">
        <v>11</v>
      </c>
      <c r="B63" s="168" t="s">
        <v>59</v>
      </c>
      <c r="C63" s="11"/>
      <c r="D63" s="11"/>
      <c r="E63" s="12"/>
      <c r="F63" s="12"/>
      <c r="G63" s="11"/>
      <c r="H63" s="13"/>
      <c r="I63" s="14">
        <f>SUM(I64:I66)</f>
        <v>36.538000000000004</v>
      </c>
      <c r="J63" s="15"/>
    </row>
    <row r="64" spans="1:10" x14ac:dyDescent="0.3">
      <c r="A64" s="23">
        <v>11.02</v>
      </c>
      <c r="B64" s="24" t="s">
        <v>90</v>
      </c>
      <c r="C64" s="25">
        <v>1</v>
      </c>
      <c r="D64" s="25" t="s">
        <v>58</v>
      </c>
      <c r="E64" s="26">
        <v>1.2</v>
      </c>
      <c r="F64" s="26">
        <v>1.2</v>
      </c>
      <c r="G64" s="25">
        <v>0.2</v>
      </c>
      <c r="H64" s="27">
        <f>F64*E64*G64</f>
        <v>0.28799999999999998</v>
      </c>
      <c r="I64" s="28">
        <f>H64*C64</f>
        <v>0.28799999999999998</v>
      </c>
      <c r="J64" s="29" t="s">
        <v>27</v>
      </c>
    </row>
    <row r="65" spans="1:10" s="128" customFormat="1" x14ac:dyDescent="0.3">
      <c r="A65" s="23"/>
      <c r="B65" s="24" t="s">
        <v>164</v>
      </c>
      <c r="C65" s="25">
        <v>110</v>
      </c>
      <c r="D65" s="25" t="s">
        <v>58</v>
      </c>
      <c r="E65" s="26">
        <v>1</v>
      </c>
      <c r="F65" s="26">
        <v>1.5</v>
      </c>
      <c r="G65" s="25">
        <v>0.05</v>
      </c>
      <c r="H65" s="27">
        <f>F65*E65*G65</f>
        <v>7.5000000000000011E-2</v>
      </c>
      <c r="I65" s="28">
        <f>H65*C65</f>
        <v>8.2500000000000018</v>
      </c>
      <c r="J65" s="29" t="s">
        <v>27</v>
      </c>
    </row>
    <row r="66" spans="1:10" x14ac:dyDescent="0.3">
      <c r="A66" s="23"/>
      <c r="B66" s="24" t="s">
        <v>146</v>
      </c>
      <c r="C66" s="25">
        <v>1</v>
      </c>
      <c r="D66" s="25" t="s">
        <v>58</v>
      </c>
      <c r="E66" s="26">
        <v>20</v>
      </c>
      <c r="F66" s="26">
        <v>20</v>
      </c>
      <c r="G66" s="25">
        <v>7.0000000000000007E-2</v>
      </c>
      <c r="H66" s="27">
        <f>F66*E66*G66</f>
        <v>28.000000000000004</v>
      </c>
      <c r="I66" s="28">
        <f>H66*C66</f>
        <v>28.000000000000004</v>
      </c>
      <c r="J66" s="29" t="s">
        <v>27</v>
      </c>
    </row>
    <row r="67" spans="1:10" ht="17.399999999999999" x14ac:dyDescent="0.3">
      <c r="A67" s="196" t="s">
        <v>39</v>
      </c>
      <c r="B67" s="197"/>
      <c r="C67" s="197"/>
      <c r="D67" s="197"/>
      <c r="E67" s="197"/>
      <c r="F67" s="197"/>
      <c r="G67" s="197"/>
      <c r="H67" s="197"/>
      <c r="I67" s="197"/>
      <c r="J67" s="198"/>
    </row>
    <row r="68" spans="1:10" ht="15.6" x14ac:dyDescent="0.3">
      <c r="A68" s="37"/>
      <c r="B68" s="38" t="s">
        <v>40</v>
      </c>
      <c r="C68" s="38"/>
      <c r="D68" s="39"/>
      <c r="E68" s="38"/>
      <c r="F68" s="38"/>
      <c r="G68" s="38"/>
      <c r="H68" s="38"/>
      <c r="I68" s="40"/>
      <c r="J68" s="41"/>
    </row>
    <row r="69" spans="1:10" ht="15.6" x14ac:dyDescent="0.3">
      <c r="A69" s="37"/>
      <c r="B69" s="38"/>
      <c r="C69" s="38"/>
      <c r="D69" s="39"/>
      <c r="E69" s="39"/>
      <c r="F69" s="39"/>
      <c r="G69" s="39"/>
      <c r="H69" s="39"/>
      <c r="I69" s="42"/>
      <c r="J69" s="41"/>
    </row>
    <row r="70" spans="1:10" ht="15.6" x14ac:dyDescent="0.3">
      <c r="A70" s="37"/>
      <c r="B70" s="38"/>
      <c r="C70" s="38"/>
      <c r="D70" s="39"/>
      <c r="E70" s="39"/>
      <c r="F70" s="39"/>
      <c r="G70" s="39"/>
      <c r="H70" s="39"/>
      <c r="I70" s="42"/>
      <c r="J70" s="41"/>
    </row>
    <row r="71" spans="1:10" ht="15.6" x14ac:dyDescent="0.3">
      <c r="A71" s="37"/>
      <c r="B71" s="38" t="s">
        <v>41</v>
      </c>
      <c r="C71" s="38"/>
      <c r="D71" s="39"/>
      <c r="E71" s="7"/>
      <c r="F71" s="38" t="s">
        <v>160</v>
      </c>
      <c r="G71" s="38"/>
      <c r="H71" s="38"/>
      <c r="I71" s="38"/>
      <c r="J71" s="41"/>
    </row>
    <row r="72" spans="1:10" ht="15.6" x14ac:dyDescent="0.3">
      <c r="A72" s="37"/>
      <c r="B72" s="38"/>
      <c r="C72" s="38"/>
      <c r="D72" s="39"/>
      <c r="E72" s="39"/>
      <c r="F72" s="39"/>
      <c r="G72" s="7"/>
      <c r="H72" s="7"/>
      <c r="I72" s="7"/>
      <c r="J72" s="41"/>
    </row>
    <row r="73" spans="1:10" ht="15.6" x14ac:dyDescent="0.3">
      <c r="A73" s="37"/>
      <c r="B73" s="38"/>
      <c r="C73" s="38"/>
      <c r="D73" s="39"/>
      <c r="E73" s="39"/>
      <c r="F73" s="7"/>
      <c r="G73" s="7"/>
      <c r="H73" s="7"/>
      <c r="I73" s="7"/>
      <c r="J73" s="41"/>
    </row>
    <row r="74" spans="1:10" ht="15.6" x14ac:dyDescent="0.3">
      <c r="A74" s="37"/>
      <c r="B74" s="38" t="s">
        <v>42</v>
      </c>
      <c r="C74" s="38"/>
      <c r="D74" s="39"/>
      <c r="E74" s="7"/>
      <c r="F74" s="39" t="s">
        <v>91</v>
      </c>
      <c r="G74" s="39"/>
      <c r="H74" s="39"/>
      <c r="I74" s="39"/>
      <c r="J74" s="41"/>
    </row>
  </sheetData>
  <mergeCells count="7">
    <mergeCell ref="A67:J67"/>
    <mergeCell ref="I1:J1"/>
    <mergeCell ref="D4:F4"/>
    <mergeCell ref="A3:C3"/>
    <mergeCell ref="B16:H16"/>
    <mergeCell ref="A53:A54"/>
    <mergeCell ref="B53:B55"/>
  </mergeCells>
  <phoneticPr fontId="21" type="noConversion"/>
  <printOptions horizontalCentered="1"/>
  <pageMargins left="0.5" right="0.74627976190476197" top="1" bottom="0.25" header="0.3" footer="0"/>
  <pageSetup paperSize="9" scale="70" orientation="landscape" horizontalDpi="4294967295" verticalDpi="4294967295" r:id="rId1"/>
  <headerFooter>
    <oddHeader>&amp;C&amp;"-,Bold"&amp;16Estimation for Solar Powered Water Network 
 جدول جزئیات و احجام کاری شبکه آبرسانی سولری &amp;R&amp;G</oddHeader>
  </headerFooter>
  <rowBreaks count="1" manualBreakCount="1">
    <brk id="3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B7663-B765-451B-A2DA-08EC50FFFAD2}">
  <dimension ref="A1:F102"/>
  <sheetViews>
    <sheetView tabSelected="1" zoomScaleNormal="100" workbookViewId="0">
      <selection activeCell="B94" sqref="B94"/>
    </sheetView>
  </sheetViews>
  <sheetFormatPr defaultRowHeight="14.4" x14ac:dyDescent="0.3"/>
  <cols>
    <col min="1" max="1" width="11.77734375" customWidth="1"/>
    <col min="2" max="2" width="64.6640625" customWidth="1"/>
    <col min="3" max="3" width="15.77734375" customWidth="1"/>
    <col min="4" max="4" width="13.5546875" customWidth="1"/>
    <col min="5" max="5" width="22.33203125" customWidth="1"/>
    <col min="6" max="6" width="20.6640625" customWidth="1"/>
  </cols>
  <sheetData>
    <row r="1" spans="1:6" x14ac:dyDescent="0.3">
      <c r="A1" s="213" t="s">
        <v>128</v>
      </c>
      <c r="B1" s="213"/>
      <c r="C1" s="174" t="s">
        <v>126</v>
      </c>
      <c r="D1" s="174" t="s">
        <v>168</v>
      </c>
      <c r="E1" s="69"/>
      <c r="F1" s="70"/>
    </row>
    <row r="2" spans="1:6" x14ac:dyDescent="0.3">
      <c r="A2" s="214" t="s">
        <v>171</v>
      </c>
      <c r="B2" s="214"/>
      <c r="C2" s="174" t="s">
        <v>89</v>
      </c>
      <c r="D2" s="174" t="s">
        <v>169</v>
      </c>
      <c r="E2" s="71" t="s">
        <v>55</v>
      </c>
      <c r="F2" s="72"/>
    </row>
    <row r="3" spans="1:6" x14ac:dyDescent="0.3">
      <c r="A3" s="73" t="s">
        <v>76</v>
      </c>
      <c r="B3" s="73" t="s">
        <v>142</v>
      </c>
      <c r="C3" s="174" t="s">
        <v>129</v>
      </c>
      <c r="D3" s="71" t="s">
        <v>167</v>
      </c>
      <c r="E3" s="65"/>
      <c r="F3" s="66"/>
    </row>
    <row r="4" spans="1:6" ht="41.4" customHeight="1" x14ac:dyDescent="0.3">
      <c r="A4" s="215" t="s">
        <v>44</v>
      </c>
      <c r="B4" s="216" t="s">
        <v>45</v>
      </c>
      <c r="C4" s="217" t="s">
        <v>46</v>
      </c>
      <c r="D4" s="216" t="s">
        <v>47</v>
      </c>
      <c r="E4" s="216"/>
      <c r="F4" s="216"/>
    </row>
    <row r="5" spans="1:6" ht="51.6" customHeight="1" x14ac:dyDescent="0.3">
      <c r="A5" s="215"/>
      <c r="B5" s="215"/>
      <c r="C5" s="218"/>
      <c r="D5" s="173" t="s">
        <v>48</v>
      </c>
      <c r="E5" s="148" t="s">
        <v>49</v>
      </c>
      <c r="F5" s="151" t="s">
        <v>50</v>
      </c>
    </row>
    <row r="6" spans="1:6" ht="28.2" x14ac:dyDescent="0.3">
      <c r="A6" s="67">
        <v>1</v>
      </c>
      <c r="B6" s="74" t="s">
        <v>194</v>
      </c>
      <c r="C6" s="175" t="s">
        <v>24</v>
      </c>
      <c r="D6" s="185">
        <v>435</v>
      </c>
      <c r="E6" s="100"/>
      <c r="F6" s="123"/>
    </row>
    <row r="7" spans="1:6" ht="41.4" x14ac:dyDescent="0.3">
      <c r="A7" s="67">
        <v>2</v>
      </c>
      <c r="B7" s="77" t="s">
        <v>195</v>
      </c>
      <c r="C7" s="175" t="s">
        <v>27</v>
      </c>
      <c r="D7" s="185">
        <v>1448.5600000000002</v>
      </c>
      <c r="E7" s="100"/>
      <c r="F7" s="123"/>
    </row>
    <row r="8" spans="1:6" ht="55.2" x14ac:dyDescent="0.3">
      <c r="A8" s="67">
        <v>3</v>
      </c>
      <c r="B8" s="112" t="s">
        <v>196</v>
      </c>
      <c r="C8" s="175" t="s">
        <v>27</v>
      </c>
      <c r="D8" s="185">
        <v>27.090000000000003</v>
      </c>
      <c r="E8" s="85"/>
      <c r="F8" s="123"/>
    </row>
    <row r="9" spans="1:6" ht="42" x14ac:dyDescent="0.3">
      <c r="A9" s="67">
        <v>4</v>
      </c>
      <c r="B9" s="74" t="s">
        <v>197</v>
      </c>
      <c r="C9" s="175" t="s">
        <v>51</v>
      </c>
      <c r="D9" s="185">
        <v>40</v>
      </c>
      <c r="E9" s="85"/>
      <c r="F9" s="123"/>
    </row>
    <row r="10" spans="1:6" ht="54.6" customHeight="1" x14ac:dyDescent="0.3">
      <c r="A10" s="67">
        <v>5</v>
      </c>
      <c r="B10" s="112" t="s">
        <v>198</v>
      </c>
      <c r="C10" s="175" t="s">
        <v>24</v>
      </c>
      <c r="D10" s="185">
        <v>80</v>
      </c>
      <c r="E10" s="96"/>
      <c r="F10" s="123"/>
    </row>
    <row r="11" spans="1:6" ht="28.2" x14ac:dyDescent="0.3">
      <c r="A11" s="67">
        <v>6</v>
      </c>
      <c r="B11" s="80" t="s">
        <v>199</v>
      </c>
      <c r="C11" s="175" t="s">
        <v>27</v>
      </c>
      <c r="D11" s="185">
        <v>23.694800000000004</v>
      </c>
      <c r="E11" s="96"/>
      <c r="F11" s="123"/>
    </row>
    <row r="12" spans="1:6" ht="39.6" customHeight="1" x14ac:dyDescent="0.3">
      <c r="A12" s="67">
        <v>7</v>
      </c>
      <c r="B12" s="113" t="s">
        <v>200</v>
      </c>
      <c r="C12" s="175" t="s">
        <v>24</v>
      </c>
      <c r="D12" s="185">
        <v>153.60000000000002</v>
      </c>
      <c r="E12" s="96"/>
      <c r="F12" s="123"/>
    </row>
    <row r="13" spans="1:6" ht="28.2" x14ac:dyDescent="0.3">
      <c r="A13" s="67">
        <v>8</v>
      </c>
      <c r="B13" s="81" t="s">
        <v>201</v>
      </c>
      <c r="C13" s="175" t="s">
        <v>27</v>
      </c>
      <c r="D13" s="185">
        <v>36.538000000000004</v>
      </c>
      <c r="E13" s="79"/>
      <c r="F13" s="76"/>
    </row>
    <row r="14" spans="1:6" ht="42.6" thickBot="1" x14ac:dyDescent="0.35">
      <c r="A14" s="67">
        <v>9</v>
      </c>
      <c r="B14" s="81" t="s">
        <v>202</v>
      </c>
      <c r="C14" s="176" t="s">
        <v>24</v>
      </c>
      <c r="D14" s="185">
        <v>49</v>
      </c>
      <c r="E14" s="115"/>
      <c r="F14" s="123"/>
    </row>
    <row r="15" spans="1:6" x14ac:dyDescent="0.3">
      <c r="A15" s="67"/>
      <c r="B15" s="98" t="s">
        <v>119</v>
      </c>
      <c r="C15" s="99"/>
      <c r="D15" s="83"/>
      <c r="E15" s="95"/>
      <c r="F15" s="95"/>
    </row>
    <row r="16" spans="1:6" ht="15" thickBot="1" x14ac:dyDescent="0.35">
      <c r="A16" s="67">
        <v>10</v>
      </c>
      <c r="B16" s="64" t="s">
        <v>119</v>
      </c>
      <c r="C16" s="180" t="s">
        <v>1</v>
      </c>
      <c r="D16" s="188">
        <v>72.160000000000011</v>
      </c>
      <c r="E16" s="139"/>
      <c r="F16" s="43"/>
    </row>
    <row r="17" spans="1:6" x14ac:dyDescent="0.3">
      <c r="A17" s="67"/>
      <c r="B17" s="98" t="s">
        <v>93</v>
      </c>
      <c r="C17" s="181"/>
      <c r="D17" s="181"/>
      <c r="E17" s="98"/>
      <c r="F17" s="98"/>
    </row>
    <row r="18" spans="1:6" x14ac:dyDescent="0.3">
      <c r="A18" s="67">
        <v>11</v>
      </c>
      <c r="B18" s="97" t="s">
        <v>165</v>
      </c>
      <c r="C18" s="180" t="s">
        <v>27</v>
      </c>
      <c r="D18" s="186">
        <v>1330.1560000000004</v>
      </c>
      <c r="E18" s="150"/>
      <c r="F18" s="43"/>
    </row>
    <row r="19" spans="1:6" ht="28.2" thickBot="1" x14ac:dyDescent="0.35">
      <c r="A19" s="67">
        <v>12</v>
      </c>
      <c r="B19" s="114" t="s">
        <v>166</v>
      </c>
      <c r="C19" s="3" t="s">
        <v>193</v>
      </c>
      <c r="D19" s="187">
        <v>80</v>
      </c>
      <c r="E19" s="121"/>
      <c r="F19" s="147"/>
    </row>
    <row r="20" spans="1:6" x14ac:dyDescent="0.3">
      <c r="A20" s="67"/>
      <c r="B20" s="88" t="s">
        <v>106</v>
      </c>
      <c r="C20" s="82"/>
      <c r="D20" s="83"/>
      <c r="E20" s="84"/>
      <c r="F20" s="68"/>
    </row>
    <row r="21" spans="1:6" ht="27.6" x14ac:dyDescent="0.3">
      <c r="A21" s="67">
        <v>13</v>
      </c>
      <c r="B21" s="113" t="s">
        <v>188</v>
      </c>
      <c r="C21" s="85" t="s">
        <v>0</v>
      </c>
      <c r="D21" s="187">
        <v>3</v>
      </c>
      <c r="E21" s="149"/>
      <c r="F21" s="76"/>
    </row>
    <row r="22" spans="1:6" x14ac:dyDescent="0.3">
      <c r="A22" s="67">
        <v>14</v>
      </c>
      <c r="B22" s="113" t="s">
        <v>183</v>
      </c>
      <c r="C22" s="85" t="s">
        <v>0</v>
      </c>
      <c r="D22" s="187">
        <v>2</v>
      </c>
      <c r="E22" s="149"/>
      <c r="F22" s="76"/>
    </row>
    <row r="23" spans="1:6" ht="27.6" x14ac:dyDescent="0.3">
      <c r="A23" s="67">
        <v>15</v>
      </c>
      <c r="B23" s="113" t="s">
        <v>190</v>
      </c>
      <c r="C23" s="85" t="s">
        <v>0</v>
      </c>
      <c r="D23" s="187">
        <v>3</v>
      </c>
      <c r="E23" s="149"/>
      <c r="F23" s="76"/>
    </row>
    <row r="24" spans="1:6" ht="27.6" x14ac:dyDescent="0.3">
      <c r="A24" s="67">
        <v>16</v>
      </c>
      <c r="B24" s="113" t="s">
        <v>191</v>
      </c>
      <c r="C24" s="85" t="s">
        <v>0</v>
      </c>
      <c r="D24" s="187">
        <v>3</v>
      </c>
      <c r="E24" s="149"/>
      <c r="F24" s="76"/>
    </row>
    <row r="25" spans="1:6" x14ac:dyDescent="0.3">
      <c r="A25" s="67">
        <v>17</v>
      </c>
      <c r="B25" s="113" t="s">
        <v>184</v>
      </c>
      <c r="C25" s="85" t="s">
        <v>0</v>
      </c>
      <c r="D25" s="187">
        <v>3</v>
      </c>
      <c r="E25" s="149"/>
      <c r="F25" s="76"/>
    </row>
    <row r="26" spans="1:6" ht="27.6" x14ac:dyDescent="0.3">
      <c r="A26" s="67"/>
      <c r="B26" s="113" t="s">
        <v>191</v>
      </c>
      <c r="C26" s="85" t="s">
        <v>0</v>
      </c>
      <c r="D26" s="187">
        <v>3</v>
      </c>
      <c r="E26" s="149"/>
      <c r="F26" s="76"/>
    </row>
    <row r="27" spans="1:6" x14ac:dyDescent="0.3">
      <c r="A27" s="67">
        <v>18</v>
      </c>
      <c r="B27" s="113" t="s">
        <v>147</v>
      </c>
      <c r="C27" s="85" t="s">
        <v>13</v>
      </c>
      <c r="D27" s="187">
        <v>8</v>
      </c>
      <c r="E27" s="149"/>
      <c r="F27" s="76"/>
    </row>
    <row r="28" spans="1:6" x14ac:dyDescent="0.3">
      <c r="A28" s="67">
        <v>19</v>
      </c>
      <c r="B28" s="113" t="s">
        <v>185</v>
      </c>
      <c r="C28" s="85" t="s">
        <v>13</v>
      </c>
      <c r="D28" s="187">
        <v>6</v>
      </c>
      <c r="E28" s="149"/>
      <c r="F28" s="76"/>
    </row>
    <row r="29" spans="1:6" x14ac:dyDescent="0.3">
      <c r="A29" s="67">
        <v>20</v>
      </c>
      <c r="B29" s="113" t="s">
        <v>136</v>
      </c>
      <c r="C29" s="85" t="s">
        <v>13</v>
      </c>
      <c r="D29" s="187">
        <v>2</v>
      </c>
      <c r="E29" s="149"/>
      <c r="F29" s="76"/>
    </row>
    <row r="30" spans="1:6" x14ac:dyDescent="0.3">
      <c r="A30" s="67">
        <v>21</v>
      </c>
      <c r="B30" s="113" t="s">
        <v>186</v>
      </c>
      <c r="C30" s="85" t="s">
        <v>13</v>
      </c>
      <c r="D30" s="187">
        <v>1</v>
      </c>
      <c r="E30" s="149"/>
      <c r="F30" s="76"/>
    </row>
    <row r="31" spans="1:6" x14ac:dyDescent="0.3">
      <c r="A31" s="67"/>
      <c r="B31" s="113" t="s">
        <v>187</v>
      </c>
      <c r="C31" s="85" t="s">
        <v>13</v>
      </c>
      <c r="D31" s="187">
        <v>1</v>
      </c>
      <c r="E31" s="149"/>
      <c r="F31" s="76"/>
    </row>
    <row r="32" spans="1:6" x14ac:dyDescent="0.3">
      <c r="A32" s="67">
        <v>22</v>
      </c>
      <c r="B32" s="113" t="s">
        <v>203</v>
      </c>
      <c r="C32" s="85" t="s">
        <v>13</v>
      </c>
      <c r="D32" s="187">
        <v>4</v>
      </c>
      <c r="E32" s="149"/>
      <c r="F32" s="76"/>
    </row>
    <row r="33" spans="1:6" ht="15" thickBot="1" x14ac:dyDescent="0.35">
      <c r="A33" s="67">
        <v>23</v>
      </c>
      <c r="B33" s="113" t="s">
        <v>6</v>
      </c>
      <c r="C33" s="96" t="s">
        <v>2</v>
      </c>
      <c r="D33" s="187">
        <v>0.5</v>
      </c>
      <c r="E33" s="149"/>
      <c r="F33" s="76"/>
    </row>
    <row r="34" spans="1:6" x14ac:dyDescent="0.3">
      <c r="A34" s="67"/>
      <c r="B34" s="88" t="s">
        <v>150</v>
      </c>
      <c r="C34" s="82"/>
      <c r="D34" s="83"/>
      <c r="E34" s="84"/>
      <c r="F34" s="68"/>
    </row>
    <row r="35" spans="1:6" ht="27.6" x14ac:dyDescent="0.3">
      <c r="A35" s="67">
        <v>24</v>
      </c>
      <c r="B35" s="113" t="s">
        <v>192</v>
      </c>
      <c r="C35" s="85" t="s">
        <v>0</v>
      </c>
      <c r="D35" s="187">
        <v>6</v>
      </c>
      <c r="E35" s="139"/>
      <c r="F35" s="76"/>
    </row>
    <row r="36" spans="1:6" x14ac:dyDescent="0.3">
      <c r="A36" s="67">
        <v>25</v>
      </c>
      <c r="B36" s="113" t="s">
        <v>153</v>
      </c>
      <c r="C36" s="85" t="s">
        <v>0</v>
      </c>
      <c r="D36" s="187">
        <v>4</v>
      </c>
      <c r="E36" s="139"/>
      <c r="F36" s="76"/>
    </row>
    <row r="37" spans="1:6" x14ac:dyDescent="0.3">
      <c r="A37" s="67">
        <v>26</v>
      </c>
      <c r="B37" s="113" t="s">
        <v>154</v>
      </c>
      <c r="C37" s="85" t="s">
        <v>0</v>
      </c>
      <c r="D37" s="187">
        <v>4</v>
      </c>
      <c r="E37" s="139"/>
      <c r="F37" s="76"/>
    </row>
    <row r="38" spans="1:6" x14ac:dyDescent="0.3">
      <c r="A38" s="67">
        <v>27</v>
      </c>
      <c r="B38" s="113" t="s">
        <v>155</v>
      </c>
      <c r="C38" s="85" t="s">
        <v>0</v>
      </c>
      <c r="D38" s="187">
        <v>4</v>
      </c>
      <c r="E38" s="139"/>
      <c r="F38" s="76"/>
    </row>
    <row r="39" spans="1:6" x14ac:dyDescent="0.3">
      <c r="A39" s="67">
        <v>28</v>
      </c>
      <c r="B39" s="113" t="s">
        <v>156</v>
      </c>
      <c r="C39" s="85" t="s">
        <v>13</v>
      </c>
      <c r="D39" s="187">
        <v>4</v>
      </c>
      <c r="E39" s="139"/>
      <c r="F39" s="76"/>
    </row>
    <row r="40" spans="1:6" x14ac:dyDescent="0.3">
      <c r="A40" s="67">
        <v>29</v>
      </c>
      <c r="B40" s="113" t="s">
        <v>152</v>
      </c>
      <c r="C40" s="85" t="s">
        <v>13</v>
      </c>
      <c r="D40" s="187">
        <v>6</v>
      </c>
      <c r="E40" s="139"/>
      <c r="F40" s="76"/>
    </row>
    <row r="41" spans="1:6" x14ac:dyDescent="0.3">
      <c r="A41" s="67">
        <v>30</v>
      </c>
      <c r="B41" s="113" t="s">
        <v>153</v>
      </c>
      <c r="C41" s="85" t="s">
        <v>13</v>
      </c>
      <c r="D41" s="187">
        <v>4</v>
      </c>
      <c r="E41" s="139"/>
      <c r="F41" s="76"/>
    </row>
    <row r="42" spans="1:6" x14ac:dyDescent="0.3">
      <c r="A42" s="67">
        <v>31</v>
      </c>
      <c r="B42" s="113" t="s">
        <v>154</v>
      </c>
      <c r="C42" s="85" t="s">
        <v>13</v>
      </c>
      <c r="D42" s="187">
        <v>4</v>
      </c>
      <c r="E42" s="139"/>
      <c r="F42" s="76"/>
    </row>
    <row r="43" spans="1:6" x14ac:dyDescent="0.3">
      <c r="A43" s="67">
        <v>32</v>
      </c>
      <c r="B43" s="113" t="s">
        <v>151</v>
      </c>
      <c r="C43" s="85" t="s">
        <v>13</v>
      </c>
      <c r="D43" s="187">
        <v>4</v>
      </c>
      <c r="E43" s="139"/>
      <c r="F43" s="76"/>
    </row>
    <row r="44" spans="1:6" ht="15" thickBot="1" x14ac:dyDescent="0.35">
      <c r="A44" s="67">
        <v>33</v>
      </c>
      <c r="B44" s="113" t="s">
        <v>6</v>
      </c>
      <c r="C44" s="96" t="s">
        <v>2</v>
      </c>
      <c r="D44" s="187">
        <v>0.5</v>
      </c>
      <c r="E44" s="139"/>
      <c r="F44" s="76"/>
    </row>
    <row r="45" spans="1:6" x14ac:dyDescent="0.3">
      <c r="A45" s="67"/>
      <c r="B45" s="143" t="s">
        <v>9</v>
      </c>
      <c r="C45" s="177"/>
      <c r="D45" s="177"/>
      <c r="E45" s="143"/>
      <c r="F45" s="144"/>
    </row>
    <row r="46" spans="1:6" ht="30" customHeight="1" x14ac:dyDescent="0.3">
      <c r="A46" s="67">
        <v>34</v>
      </c>
      <c r="B46" s="113" t="s">
        <v>204</v>
      </c>
      <c r="C46" s="178" t="s">
        <v>0</v>
      </c>
      <c r="D46" s="178">
        <v>131</v>
      </c>
      <c r="E46" s="169"/>
      <c r="F46" s="75"/>
    </row>
    <row r="47" spans="1:6" ht="30" customHeight="1" x14ac:dyDescent="0.3">
      <c r="A47" s="67">
        <v>35</v>
      </c>
      <c r="B47" s="113" t="s">
        <v>205</v>
      </c>
      <c r="C47" s="178" t="s">
        <v>0</v>
      </c>
      <c r="D47" s="178">
        <v>674</v>
      </c>
      <c r="E47" s="172"/>
      <c r="F47" s="75"/>
    </row>
    <row r="48" spans="1:6" ht="30" customHeight="1" x14ac:dyDescent="0.3">
      <c r="A48" s="67">
        <v>36</v>
      </c>
      <c r="B48" s="113" t="s">
        <v>206</v>
      </c>
      <c r="C48" s="182" t="s">
        <v>0</v>
      </c>
      <c r="D48" s="189">
        <v>167</v>
      </c>
      <c r="E48" s="145"/>
      <c r="F48" s="146"/>
    </row>
    <row r="49" spans="1:6" ht="30" customHeight="1" x14ac:dyDescent="0.3">
      <c r="A49" s="67">
        <v>37</v>
      </c>
      <c r="B49" s="113" t="s">
        <v>207</v>
      </c>
      <c r="C49" s="96" t="s">
        <v>0</v>
      </c>
      <c r="D49" s="190">
        <v>186</v>
      </c>
      <c r="E49" s="139"/>
      <c r="F49" s="76"/>
    </row>
    <row r="50" spans="1:6" ht="30" customHeight="1" x14ac:dyDescent="0.3">
      <c r="A50" s="67">
        <v>38</v>
      </c>
      <c r="B50" s="113" t="s">
        <v>208</v>
      </c>
      <c r="C50" s="96" t="s">
        <v>0</v>
      </c>
      <c r="D50" s="190">
        <v>2860</v>
      </c>
      <c r="E50" s="139"/>
      <c r="F50" s="76"/>
    </row>
    <row r="51" spans="1:6" ht="30" customHeight="1" x14ac:dyDescent="0.3">
      <c r="A51" s="67">
        <v>39</v>
      </c>
      <c r="B51" s="113" t="s">
        <v>209</v>
      </c>
      <c r="C51" s="96" t="s">
        <v>0</v>
      </c>
      <c r="D51" s="191">
        <v>111</v>
      </c>
      <c r="E51" s="139"/>
      <c r="F51" s="76"/>
    </row>
    <row r="52" spans="1:6" x14ac:dyDescent="0.3">
      <c r="A52" s="67">
        <v>40</v>
      </c>
      <c r="B52" s="113" t="s">
        <v>210</v>
      </c>
      <c r="C52" s="96" t="s">
        <v>0</v>
      </c>
      <c r="D52" s="191">
        <v>77</v>
      </c>
      <c r="E52" s="139"/>
      <c r="F52" s="76"/>
    </row>
    <row r="53" spans="1:6" x14ac:dyDescent="0.3">
      <c r="A53" s="67">
        <v>41</v>
      </c>
      <c r="B53" s="113" t="s">
        <v>189</v>
      </c>
      <c r="C53" s="96" t="s">
        <v>0</v>
      </c>
      <c r="D53" s="191">
        <v>100</v>
      </c>
      <c r="E53" s="139"/>
      <c r="F53" s="76"/>
    </row>
    <row r="54" spans="1:6" x14ac:dyDescent="0.3">
      <c r="A54" s="67">
        <v>42</v>
      </c>
      <c r="B54" s="113" t="s">
        <v>11</v>
      </c>
      <c r="C54" s="96" t="s">
        <v>12</v>
      </c>
      <c r="D54" s="191">
        <v>1</v>
      </c>
      <c r="E54" s="139"/>
      <c r="F54" s="76"/>
    </row>
    <row r="55" spans="1:6" x14ac:dyDescent="0.3">
      <c r="A55" s="67">
        <v>43</v>
      </c>
      <c r="B55" s="113" t="s">
        <v>10</v>
      </c>
      <c r="C55" s="96" t="s">
        <v>2</v>
      </c>
      <c r="D55" s="191">
        <v>5.2949999999999999</v>
      </c>
      <c r="E55" s="139"/>
      <c r="F55" s="76"/>
    </row>
    <row r="56" spans="1:6" ht="15" thickBot="1" x14ac:dyDescent="0.35">
      <c r="A56" s="67">
        <v>44</v>
      </c>
      <c r="B56" s="113" t="s">
        <v>4</v>
      </c>
      <c r="C56" s="96" t="s">
        <v>2</v>
      </c>
      <c r="D56" s="191">
        <v>2.4710000000000001</v>
      </c>
      <c r="E56" s="139"/>
      <c r="F56" s="76"/>
    </row>
    <row r="57" spans="1:6" ht="15" thickBot="1" x14ac:dyDescent="0.35">
      <c r="A57" s="67"/>
      <c r="B57" s="89" t="s">
        <v>79</v>
      </c>
      <c r="C57" s="183"/>
      <c r="D57" s="183"/>
      <c r="E57" s="84"/>
      <c r="F57" s="68"/>
    </row>
    <row r="58" spans="1:6" ht="240" customHeight="1" x14ac:dyDescent="0.3">
      <c r="A58" s="67">
        <v>45</v>
      </c>
      <c r="B58" s="171" t="s">
        <v>181</v>
      </c>
      <c r="C58" s="85" t="s">
        <v>78</v>
      </c>
      <c r="D58" s="122">
        <v>1</v>
      </c>
      <c r="E58" s="78"/>
      <c r="F58" s="76"/>
    </row>
    <row r="59" spans="1:6" x14ac:dyDescent="0.3">
      <c r="A59" s="67">
        <v>46</v>
      </c>
      <c r="B59" s="171" t="s">
        <v>176</v>
      </c>
      <c r="C59" s="85" t="s">
        <v>0</v>
      </c>
      <c r="D59" s="122">
        <v>100</v>
      </c>
      <c r="E59" s="78"/>
      <c r="F59" s="76"/>
    </row>
    <row r="60" spans="1:6" ht="194.4" customHeight="1" x14ac:dyDescent="0.3">
      <c r="A60" s="67">
        <v>47</v>
      </c>
      <c r="B60" s="171" t="s">
        <v>182</v>
      </c>
      <c r="C60" s="85" t="s">
        <v>78</v>
      </c>
      <c r="D60" s="122">
        <v>1</v>
      </c>
      <c r="E60" s="78"/>
      <c r="F60" s="76"/>
    </row>
    <row r="61" spans="1:6" ht="193.2" customHeight="1" x14ac:dyDescent="0.3">
      <c r="A61" s="67">
        <v>48</v>
      </c>
      <c r="B61" s="137" t="s">
        <v>178</v>
      </c>
      <c r="C61" s="85" t="s">
        <v>78</v>
      </c>
      <c r="D61" s="122">
        <v>8100</v>
      </c>
      <c r="E61" s="85"/>
      <c r="F61" s="123"/>
    </row>
    <row r="62" spans="1:6" x14ac:dyDescent="0.3">
      <c r="A62" s="67"/>
      <c r="B62" s="137" t="s">
        <v>180</v>
      </c>
      <c r="C62" s="85" t="s">
        <v>78</v>
      </c>
      <c r="D62" s="122">
        <v>3</v>
      </c>
      <c r="E62" s="85"/>
      <c r="F62" s="123"/>
    </row>
    <row r="63" spans="1:6" x14ac:dyDescent="0.3">
      <c r="A63" s="67">
        <v>49</v>
      </c>
      <c r="B63" s="142" t="s">
        <v>175</v>
      </c>
      <c r="C63" s="85" t="s">
        <v>0</v>
      </c>
      <c r="D63" s="122">
        <v>50</v>
      </c>
      <c r="E63" s="78"/>
      <c r="F63" s="76"/>
    </row>
    <row r="64" spans="1:6" x14ac:dyDescent="0.3">
      <c r="A64" s="67">
        <v>50</v>
      </c>
      <c r="B64" s="142" t="s">
        <v>116</v>
      </c>
      <c r="C64" s="85" t="s">
        <v>0</v>
      </c>
      <c r="D64" s="122">
        <v>100</v>
      </c>
      <c r="E64" s="78"/>
      <c r="F64" s="76"/>
    </row>
    <row r="65" spans="1:6" x14ac:dyDescent="0.3">
      <c r="A65" s="67">
        <v>51</v>
      </c>
      <c r="B65" s="142" t="s">
        <v>80</v>
      </c>
      <c r="C65" s="85" t="s">
        <v>78</v>
      </c>
      <c r="D65" s="122">
        <v>1</v>
      </c>
      <c r="E65" s="78"/>
      <c r="F65" s="76"/>
    </row>
    <row r="66" spans="1:6" x14ac:dyDescent="0.3">
      <c r="A66" s="67">
        <v>52</v>
      </c>
      <c r="B66" s="142" t="s">
        <v>170</v>
      </c>
      <c r="C66" s="85" t="s">
        <v>0</v>
      </c>
      <c r="D66" s="122">
        <v>200</v>
      </c>
      <c r="E66" s="78"/>
      <c r="F66" s="76"/>
    </row>
    <row r="67" spans="1:6" x14ac:dyDescent="0.3">
      <c r="A67" s="67">
        <v>53</v>
      </c>
      <c r="B67" s="142" t="s">
        <v>163</v>
      </c>
      <c r="C67" s="85" t="s">
        <v>78</v>
      </c>
      <c r="D67" s="122">
        <v>20</v>
      </c>
      <c r="E67" s="78"/>
      <c r="F67" s="76"/>
    </row>
    <row r="68" spans="1:6" x14ac:dyDescent="0.3">
      <c r="A68" s="67">
        <v>54</v>
      </c>
      <c r="B68" s="142" t="s">
        <v>82</v>
      </c>
      <c r="C68" s="85" t="s">
        <v>78</v>
      </c>
      <c r="D68" s="122">
        <v>1</v>
      </c>
      <c r="E68" s="78"/>
      <c r="F68" s="76"/>
    </row>
    <row r="69" spans="1:6" ht="28.2" x14ac:dyDescent="0.3">
      <c r="A69" s="67">
        <v>55</v>
      </c>
      <c r="B69" s="142" t="s">
        <v>148</v>
      </c>
      <c r="C69" s="85" t="s">
        <v>78</v>
      </c>
      <c r="D69" s="122">
        <v>1</v>
      </c>
      <c r="E69" s="78"/>
      <c r="F69" s="76"/>
    </row>
    <row r="70" spans="1:6" x14ac:dyDescent="0.3">
      <c r="A70" s="67">
        <v>56</v>
      </c>
      <c r="B70" s="142" t="s">
        <v>117</v>
      </c>
      <c r="C70" s="85" t="s">
        <v>81</v>
      </c>
      <c r="D70" s="122">
        <v>1</v>
      </c>
      <c r="E70" s="78"/>
      <c r="F70" s="76"/>
    </row>
    <row r="71" spans="1:6" x14ac:dyDescent="0.3">
      <c r="A71" s="67">
        <v>57</v>
      </c>
      <c r="B71" s="142" t="s">
        <v>88</v>
      </c>
      <c r="C71" s="96" t="s">
        <v>14</v>
      </c>
      <c r="D71" s="122">
        <v>0</v>
      </c>
      <c r="E71" s="78"/>
      <c r="F71" s="90"/>
    </row>
    <row r="72" spans="1:6" x14ac:dyDescent="0.3">
      <c r="A72" s="67"/>
      <c r="B72" s="93" t="s">
        <v>92</v>
      </c>
      <c r="C72" s="179"/>
      <c r="D72" s="179"/>
      <c r="E72" s="93"/>
      <c r="F72" s="94"/>
    </row>
    <row r="73" spans="1:6" x14ac:dyDescent="0.3">
      <c r="A73" s="67">
        <v>58</v>
      </c>
      <c r="B73" s="91" t="s">
        <v>162</v>
      </c>
      <c r="C73" s="184" t="s">
        <v>0</v>
      </c>
      <c r="D73" s="122">
        <v>100</v>
      </c>
      <c r="E73" s="140"/>
      <c r="F73" s="92"/>
    </row>
    <row r="74" spans="1:6" x14ac:dyDescent="0.3">
      <c r="A74" s="67">
        <v>59</v>
      </c>
      <c r="B74" s="86" t="s">
        <v>179</v>
      </c>
      <c r="C74" s="100" t="s">
        <v>0</v>
      </c>
      <c r="D74" s="122">
        <v>60</v>
      </c>
      <c r="E74" s="78"/>
      <c r="F74" s="92"/>
    </row>
    <row r="75" spans="1:6" ht="28.2" x14ac:dyDescent="0.3">
      <c r="A75" s="67">
        <v>60</v>
      </c>
      <c r="B75" s="87" t="s">
        <v>158</v>
      </c>
      <c r="C75" s="100" t="s">
        <v>0</v>
      </c>
      <c r="D75" s="122">
        <v>40</v>
      </c>
      <c r="E75" s="78"/>
      <c r="F75" s="92"/>
    </row>
    <row r="76" spans="1:6" ht="42" x14ac:dyDescent="0.3">
      <c r="A76" s="67">
        <v>61</v>
      </c>
      <c r="B76" s="87" t="s">
        <v>83</v>
      </c>
      <c r="C76" s="100" t="s">
        <v>0</v>
      </c>
      <c r="D76" s="122">
        <v>5.6</v>
      </c>
      <c r="E76" s="78"/>
      <c r="F76" s="92"/>
    </row>
    <row r="77" spans="1:6" x14ac:dyDescent="0.3">
      <c r="A77" s="67">
        <v>62</v>
      </c>
      <c r="B77" s="86" t="s">
        <v>84</v>
      </c>
      <c r="C77" s="100" t="s">
        <v>3</v>
      </c>
      <c r="D77" s="122">
        <v>3.74</v>
      </c>
      <c r="E77" s="141"/>
      <c r="F77" s="92"/>
    </row>
    <row r="78" spans="1:6" x14ac:dyDescent="0.3">
      <c r="A78" s="67">
        <v>63</v>
      </c>
      <c r="B78" s="87" t="s">
        <v>85</v>
      </c>
      <c r="C78" s="100" t="s">
        <v>86</v>
      </c>
      <c r="D78" s="122">
        <v>8</v>
      </c>
      <c r="E78" s="141"/>
      <c r="F78" s="92"/>
    </row>
    <row r="79" spans="1:6" x14ac:dyDescent="0.3">
      <c r="A79" s="67">
        <v>64</v>
      </c>
      <c r="B79" s="86" t="s">
        <v>87</v>
      </c>
      <c r="C79" s="100" t="s">
        <v>14</v>
      </c>
      <c r="D79" s="122">
        <v>1</v>
      </c>
      <c r="E79" s="141"/>
      <c r="F79" s="92"/>
    </row>
    <row r="80" spans="1:6" x14ac:dyDescent="0.3">
      <c r="A80" s="67">
        <v>65</v>
      </c>
      <c r="B80" s="86" t="s">
        <v>107</v>
      </c>
      <c r="C80" s="85" t="s">
        <v>1</v>
      </c>
      <c r="D80" s="122">
        <v>24.5</v>
      </c>
      <c r="E80" s="141"/>
      <c r="F80" s="92"/>
    </row>
    <row r="81" spans="1:6" x14ac:dyDescent="0.3">
      <c r="A81" s="67">
        <v>66</v>
      </c>
      <c r="B81" s="86" t="s">
        <v>149</v>
      </c>
      <c r="C81" s="85" t="s">
        <v>78</v>
      </c>
      <c r="D81" s="122">
        <v>2</v>
      </c>
      <c r="E81" s="141"/>
      <c r="F81" s="92"/>
    </row>
    <row r="82" spans="1:6" ht="100.8" customHeight="1" x14ac:dyDescent="0.3">
      <c r="A82" s="67">
        <v>67</v>
      </c>
      <c r="B82" s="87" t="s">
        <v>173</v>
      </c>
      <c r="C82" s="85" t="s">
        <v>78</v>
      </c>
      <c r="D82" s="122">
        <v>110</v>
      </c>
      <c r="E82" s="141"/>
      <c r="F82" s="75"/>
    </row>
    <row r="83" spans="1:6" x14ac:dyDescent="0.3">
      <c r="A83" s="212" t="s">
        <v>174</v>
      </c>
      <c r="B83" s="212"/>
      <c r="C83" s="212"/>
      <c r="D83" s="212"/>
      <c r="E83" s="212"/>
      <c r="F83" s="192">
        <v>0</v>
      </c>
    </row>
    <row r="84" spans="1:6" x14ac:dyDescent="0.3">
      <c r="A84" s="210"/>
      <c r="B84" s="210"/>
      <c r="C84" s="210"/>
      <c r="D84" s="210"/>
      <c r="E84" s="210"/>
      <c r="F84" s="210"/>
    </row>
    <row r="85" spans="1:6" ht="32.4" customHeight="1" x14ac:dyDescent="0.3">
      <c r="A85" s="211" t="s">
        <v>52</v>
      </c>
      <c r="B85" s="211"/>
      <c r="C85" s="211"/>
      <c r="D85" s="211"/>
      <c r="E85" s="211"/>
      <c r="F85" s="211"/>
    </row>
    <row r="86" spans="1:6" ht="36.6" customHeight="1" x14ac:dyDescent="0.3">
      <c r="A86" s="211" t="s">
        <v>53</v>
      </c>
      <c r="B86" s="211"/>
      <c r="C86" s="211"/>
      <c r="D86" s="211"/>
      <c r="E86" s="211"/>
      <c r="F86" s="211"/>
    </row>
    <row r="87" spans="1:6" ht="50.4" customHeight="1" x14ac:dyDescent="0.3">
      <c r="A87" s="211" t="s">
        <v>54</v>
      </c>
      <c r="B87" s="211"/>
      <c r="C87" s="211"/>
      <c r="D87" s="211"/>
      <c r="E87" s="211"/>
      <c r="F87" s="211"/>
    </row>
    <row r="88" spans="1:6" ht="43.2" customHeight="1" x14ac:dyDescent="0.3">
      <c r="A88" s="211" t="s">
        <v>211</v>
      </c>
      <c r="B88" s="211"/>
      <c r="C88" s="211"/>
      <c r="D88" s="211"/>
      <c r="E88" s="211"/>
      <c r="F88" s="211"/>
    </row>
    <row r="91" spans="1:6" ht="16.2" x14ac:dyDescent="0.3">
      <c r="A91" s="193" t="s">
        <v>212</v>
      </c>
      <c r="B91" s="194" t="s">
        <v>213</v>
      </c>
      <c r="C91" s="193"/>
      <c r="D91" s="195"/>
      <c r="E91" s="194"/>
    </row>
    <row r="92" spans="1:6" ht="16.2" x14ac:dyDescent="0.3">
      <c r="A92" s="193" t="s">
        <v>214</v>
      </c>
      <c r="B92" s="194" t="s">
        <v>215</v>
      </c>
      <c r="C92" s="193"/>
      <c r="D92" s="195"/>
      <c r="E92" s="194"/>
    </row>
    <row r="93" spans="1:6" ht="33.6" customHeight="1" x14ac:dyDescent="0.3">
      <c r="A93" s="193" t="s">
        <v>216</v>
      </c>
      <c r="B93" s="194"/>
      <c r="C93" s="193"/>
      <c r="D93" s="195"/>
      <c r="E93" s="194"/>
    </row>
    <row r="94" spans="1:6" ht="16.2" x14ac:dyDescent="0.3">
      <c r="A94" s="193" t="s">
        <v>55</v>
      </c>
      <c r="B94" s="194"/>
      <c r="C94" s="193"/>
      <c r="D94" s="195"/>
      <c r="E94" s="194"/>
    </row>
    <row r="95" spans="1:6" x14ac:dyDescent="0.3">
      <c r="A95" s="195"/>
      <c r="B95" s="194"/>
      <c r="C95" s="195"/>
      <c r="D95" s="195"/>
      <c r="E95" s="194"/>
    </row>
    <row r="96" spans="1:6" ht="16.2" x14ac:dyDescent="0.3">
      <c r="A96" s="193"/>
      <c r="B96" s="194"/>
      <c r="C96" s="193"/>
      <c r="D96" s="195"/>
      <c r="E96" s="194"/>
    </row>
    <row r="97" spans="1:5" ht="16.2" x14ac:dyDescent="0.3">
      <c r="A97" s="193"/>
      <c r="B97" s="194"/>
      <c r="C97" s="193"/>
      <c r="D97" s="195"/>
      <c r="E97" s="194"/>
    </row>
    <row r="98" spans="1:5" ht="37.200000000000003" customHeight="1" x14ac:dyDescent="0.3">
      <c r="A98" s="193"/>
      <c r="B98" s="194"/>
      <c r="C98" s="193"/>
      <c r="D98" s="195"/>
      <c r="E98" s="194"/>
    </row>
    <row r="99" spans="1:5" ht="16.2" x14ac:dyDescent="0.3">
      <c r="A99" s="193"/>
      <c r="B99" s="194"/>
      <c r="C99" s="193"/>
      <c r="D99" s="195"/>
      <c r="E99" s="194"/>
    </row>
    <row r="100" spans="1:5" x14ac:dyDescent="0.3">
      <c r="A100" s="195"/>
      <c r="B100" s="194"/>
      <c r="C100" s="195"/>
      <c r="D100" s="195"/>
      <c r="E100" s="194"/>
    </row>
    <row r="101" spans="1:5" ht="16.2" x14ac:dyDescent="0.3">
      <c r="A101" s="193"/>
      <c r="B101" s="194"/>
      <c r="C101" s="195"/>
      <c r="D101" s="195"/>
      <c r="E101" s="194"/>
    </row>
    <row r="102" spans="1:5" ht="16.2" x14ac:dyDescent="0.3">
      <c r="A102" s="193"/>
      <c r="B102" s="194"/>
      <c r="C102" s="195"/>
      <c r="D102" s="195"/>
      <c r="E102" s="194"/>
    </row>
  </sheetData>
  <mergeCells count="12">
    <mergeCell ref="A83:E83"/>
    <mergeCell ref="A1:B1"/>
    <mergeCell ref="A2:B2"/>
    <mergeCell ref="A4:A5"/>
    <mergeCell ref="B4:B5"/>
    <mergeCell ref="C4:C5"/>
    <mergeCell ref="D4:F4"/>
    <mergeCell ref="A84:F84"/>
    <mergeCell ref="A85:F85"/>
    <mergeCell ref="A86:F86"/>
    <mergeCell ref="A87:F87"/>
    <mergeCell ref="A88:F88"/>
  </mergeCells>
  <pageMargins left="0.7" right="0.7" top="0.75" bottom="0.75" header="0.3" footer="0.3"/>
  <pageSetup scale="60" orientation="portrait" horizontalDpi="4294967295" verticalDpi="4294967295" r:id="rId1"/>
  <rowBreaks count="1" manualBreakCount="1">
    <brk id="6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DATA1</vt:lpstr>
      <vt:lpstr>Estimation </vt:lpstr>
      <vt:lpstr>Sheet1</vt:lpstr>
      <vt:lpstr>Sheet1!Print_Area</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Sayed Masoud Tural</cp:lastModifiedBy>
  <cp:lastPrinted>2024-08-13T19:38:49Z</cp:lastPrinted>
  <dcterms:created xsi:type="dcterms:W3CDTF">2018-09-25T11:54:06Z</dcterms:created>
  <dcterms:modified xsi:type="dcterms:W3CDTF">2024-08-13T19:39:42Z</dcterms:modified>
</cp:coreProperties>
</file>