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desp\Desktop\Tender\Construction\"/>
    </mc:Choice>
  </mc:AlternateContent>
  <xr:revisionPtr revIDLastSave="0" documentId="13_ncr:1_{41BF49C1-429A-4987-8F8A-DACBC7E846D5}" xr6:coauthVersionLast="47" xr6:coauthVersionMax="47" xr10:uidLastSave="{00000000-0000-0000-0000-000000000000}"/>
  <bookViews>
    <workbookView xWindow="-108" yWindow="-108" windowWidth="23256" windowHeight="13896" tabRatio="673" firstSheet="1" activeTab="3" xr2:uid="{00000000-000D-0000-FFFF-FFFF00000000}"/>
  </bookViews>
  <sheets>
    <sheet name="Wotma" sheetId="2" state="hidden" r:id="rId1"/>
    <sheet name="Nalij" sheetId="3" r:id="rId2"/>
    <sheet name="Talkhak" sheetId="5" r:id="rId3"/>
    <sheet name="Summary" sheetId="18" r:id="rId4"/>
  </sheets>
  <definedNames>
    <definedName name="_xlnm.Print_Area" localSheetId="1">Nalij!$A$1:$G$92</definedName>
    <definedName name="_xlnm.Print_Area" localSheetId="2">Talkhak!$A$1:$G$32</definedName>
    <definedName name="_xlnm.Print_Area" localSheetId="0">Wotma!#REF!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8" l="1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C15" i="18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C17" i="18" l="1"/>
  <c r="H47" i="2"/>
  <c r="H46" i="2"/>
  <c r="H45" i="2"/>
  <c r="H44" i="2"/>
  <c r="H42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U16" i="2"/>
  <c r="U15" i="2"/>
  <c r="U14" i="2"/>
  <c r="U13" i="2"/>
  <c r="U12" i="2"/>
  <c r="U11" i="2"/>
  <c r="U10" i="2"/>
  <c r="H48" i="2" l="1"/>
  <c r="S17" i="2"/>
  <c r="U17" i="2" s="1"/>
  <c r="I48" i="2" l="1"/>
</calcChain>
</file>

<file path=xl/sharedStrings.xml><?xml version="1.0" encoding="utf-8"?>
<sst xmlns="http://schemas.openxmlformats.org/spreadsheetml/2006/main" count="271" uniqueCount="157">
  <si>
    <t>Date:-</t>
  </si>
  <si>
    <t>S/N</t>
  </si>
  <si>
    <t>Description</t>
  </si>
  <si>
    <t>Unit</t>
  </si>
  <si>
    <t>Quantity</t>
  </si>
  <si>
    <t xml:space="preserve">Remarks             </t>
  </si>
  <si>
    <t>I-</t>
  </si>
  <si>
    <t>Cost(in Afg)</t>
  </si>
  <si>
    <t>Total amount of line item  (Afg)</t>
  </si>
  <si>
    <t>Unit Rate (Afg)</t>
  </si>
  <si>
    <t>m3</t>
  </si>
  <si>
    <t>m2</t>
  </si>
  <si>
    <t>Excvation for foundation</t>
  </si>
  <si>
    <t>No</t>
  </si>
  <si>
    <t>I beam (14x7)cm</t>
  </si>
  <si>
    <t>TOTAL</t>
  </si>
  <si>
    <t>m</t>
  </si>
  <si>
    <t>BOQ for Dry toilet - I shape (Female)</t>
  </si>
  <si>
    <t xml:space="preserve">Mobile handwash station </t>
  </si>
  <si>
    <t xml:space="preserve"> </t>
  </si>
  <si>
    <t>Sand</t>
  </si>
  <si>
    <t>bag</t>
  </si>
  <si>
    <t>unit</t>
  </si>
  <si>
    <t>Location:- Sia Chob - Bandar</t>
  </si>
  <si>
    <t>digging well for incinerator</t>
  </si>
  <si>
    <t>Mobile incinerator</t>
  </si>
  <si>
    <t xml:space="preserve">Pvc 90 degree elbow 2" </t>
  </si>
  <si>
    <t xml:space="preserve">Wooden plate </t>
  </si>
  <si>
    <t>size (3 x 20 x 200)cm</t>
  </si>
  <si>
    <t xml:space="preserve">Plastic </t>
  </si>
  <si>
    <t>Mat (Boria)</t>
  </si>
  <si>
    <t>Irani 107 Kg</t>
  </si>
  <si>
    <t>Naawa Khasi for roof water</t>
  </si>
  <si>
    <t>complete set, Metallic</t>
  </si>
  <si>
    <t>Metallic</t>
  </si>
  <si>
    <t>Latrine</t>
  </si>
  <si>
    <t xml:space="preserve">ACTION AGAINST HUNGER </t>
  </si>
  <si>
    <t>WASH Department</t>
  </si>
  <si>
    <t>All prices and volumes are estimated approximately and the actual price is paid according to the work done and the excavated volumes</t>
  </si>
  <si>
    <t>Kg</t>
  </si>
  <si>
    <t>Cement</t>
  </si>
  <si>
    <t>M3</t>
  </si>
  <si>
    <t>Gravel</t>
  </si>
  <si>
    <t>Steel cutting</t>
  </si>
  <si>
    <t>Brick</t>
  </si>
  <si>
    <t>I beam cutting</t>
  </si>
  <si>
    <t>Transportation cost</t>
  </si>
  <si>
    <t>turn</t>
  </si>
  <si>
    <t>BoQ for Labor</t>
  </si>
  <si>
    <t>Work Description</t>
  </si>
  <si>
    <t>Stone masonry</t>
  </si>
  <si>
    <t>RCC Work</t>
  </si>
  <si>
    <t>Plastering work</t>
  </si>
  <si>
    <t>Painting work</t>
  </si>
  <si>
    <t>Labor</t>
  </si>
  <si>
    <t>Skill Labor</t>
  </si>
  <si>
    <t>Un Skill Labir</t>
  </si>
  <si>
    <t>Unit Cost in (Afg)</t>
  </si>
  <si>
    <t>Total Cost in (Afg)</t>
  </si>
  <si>
    <t>Un Skill Labor</t>
  </si>
  <si>
    <t>Pointing</t>
  </si>
  <si>
    <t>Brick masonry, roof works an door installing</t>
  </si>
  <si>
    <t>Total in (Afg)</t>
  </si>
  <si>
    <t>Stone</t>
  </si>
  <si>
    <t>Paint, super prime paint 500, white, weather shield</t>
  </si>
  <si>
    <t>BOQ for Material</t>
  </si>
  <si>
    <t>pc</t>
  </si>
  <si>
    <t>can</t>
  </si>
  <si>
    <t>6 kg can</t>
  </si>
  <si>
    <t>Nail 2" for forming work</t>
  </si>
  <si>
    <t>steel string Ø 1mm for tying the steel bars</t>
  </si>
  <si>
    <t xml:space="preserve">Gravel </t>
  </si>
  <si>
    <t>m4</t>
  </si>
  <si>
    <t xml:space="preserve">incinerator </t>
  </si>
  <si>
    <t>Metalic door</t>
  </si>
  <si>
    <t>Metalic windows</t>
  </si>
  <si>
    <t>painted with white color, size (190 x 80)cm, iron (18 gage),Frame from L and door from z section</t>
  </si>
  <si>
    <t>painted with white color, size ( 40 x 40)cm, iron (18 gage), Frame from L and door from z section</t>
  </si>
  <si>
    <t>PVC  pipe 4" for wastewater</t>
  </si>
  <si>
    <t>PVC Vent pipe 2"</t>
  </si>
  <si>
    <t xml:space="preserve">Project  :  Sia Chob SHC's Latrine                          </t>
  </si>
  <si>
    <t xml:space="preserve">Pvc 135 degree elbow 4" </t>
  </si>
  <si>
    <t>PVC Siphon 4"</t>
  </si>
  <si>
    <t>respopsibility of contractor</t>
  </si>
  <si>
    <t>Brush for painting</t>
  </si>
  <si>
    <t xml:space="preserve">installation of incinerator </t>
  </si>
  <si>
    <t>Stone masonry mortar (1:3), Brick Masonry mortar (1:4), Plaster mortar (1:4), Stone Masonry pointing mortar (1:3)</t>
  </si>
  <si>
    <t>GI pipe Dia 8 Cm</t>
  </si>
  <si>
    <t>steel Bar   Ø 14 mm</t>
  </si>
  <si>
    <t xml:space="preserve">Isogam one layer </t>
  </si>
  <si>
    <t>GI elbow 90 degree</t>
  </si>
  <si>
    <t xml:space="preserve">Pvc 90 degree T shape 2" </t>
  </si>
  <si>
    <t>responsibility of contractor</t>
  </si>
  <si>
    <t>Toilet stone</t>
  </si>
  <si>
    <t xml:space="preserve">Clay, Kahgil </t>
  </si>
  <si>
    <t xml:space="preserve">Project  :  Wakhan Bala SHC's Latrine                            </t>
  </si>
  <si>
    <t>Location:- Putokh- Wakhan</t>
  </si>
  <si>
    <t>Total</t>
  </si>
  <si>
    <t xml:space="preserve">SUMMARY </t>
  </si>
  <si>
    <t>Cost (in AFN)</t>
  </si>
  <si>
    <t>total amount by area</t>
  </si>
  <si>
    <t xml:space="preserve">Name of the company: اسم کمپنی </t>
  </si>
  <si>
    <t>E-mail: آدرس ایمیل</t>
  </si>
  <si>
    <t xml:space="preserve">Contact person: اسم شخص ارتباطی در کمپنی </t>
  </si>
  <si>
    <t>Phone: نمبر تلفون</t>
  </si>
  <si>
    <t xml:space="preserve">Stamp: مهر و امضا کمپنی </t>
  </si>
  <si>
    <t xml:space="preserve">Action Against Hunger </t>
  </si>
  <si>
    <t>Location:-  Daikundi Province</t>
  </si>
  <si>
    <t>Project  :  DK- WASH - FCDO - Check DAM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</si>
  <si>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</si>
  <si>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</si>
  <si>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</si>
  <si>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</si>
  <si>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</si>
  <si>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</si>
  <si>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</si>
  <si>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Total Cost of Small scale Stone Masonery Check Dam in (Afs)</t>
  </si>
  <si>
    <t>Prepared By: Noor Ali Bigzad</t>
  </si>
  <si>
    <t xml:space="preserve">Checked By: Yadullah "Jalali" </t>
  </si>
  <si>
    <t xml:space="preserve">BoQ of Stone Masonery Snow Water Reservoir </t>
  </si>
  <si>
    <t>Nalij Village, Miramor District, Daikundi Province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</si>
  <si>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</si>
  <si>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</si>
  <si>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</si>
  <si>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</si>
  <si>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</si>
  <si>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</si>
  <si>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</si>
  <si>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</si>
  <si>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</si>
  <si>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md</t>
  </si>
  <si>
    <t>A10</t>
  </si>
  <si>
    <t>A11</t>
  </si>
  <si>
    <t>Nalij</t>
  </si>
  <si>
    <t xml:space="preserve">BoQ of Stone Masonery Snow Water reservoir </t>
  </si>
  <si>
    <t>Talkhak Naw Village, Sang e Takht District, Daikundi Province</t>
  </si>
  <si>
    <t>A12</t>
  </si>
  <si>
    <t>Talkhak</t>
  </si>
  <si>
    <t>Site preparation</t>
  </si>
  <si>
    <t>Foundation excavation</t>
  </si>
  <si>
    <t>Stone Massonery with Material  (1:4)</t>
  </si>
  <si>
    <t>Pointing (1:3)</t>
  </si>
  <si>
    <t>Stone Patching with Material (1:4)</t>
  </si>
  <si>
    <t>PCC for floor,Wall &amp; Canals, M150 (1:2:4)</t>
  </si>
  <si>
    <t>Plastering M200 (1:3)</t>
  </si>
  <si>
    <t xml:space="preserve">Shuttering </t>
  </si>
  <si>
    <t xml:space="preserve">Gi pipe 4" with all nesseciary activity </t>
  </si>
  <si>
    <t>Brass valve (gate valve) 4"</t>
  </si>
  <si>
    <t>psc</t>
  </si>
  <si>
    <t xml:space="preserve">Gi pipe 2" for Surrounding with all nesseciary activity </t>
  </si>
  <si>
    <t>Wire Mesh</t>
  </si>
  <si>
    <t>Skilled labor on site</t>
  </si>
  <si>
    <t>Back filling</t>
  </si>
  <si>
    <t>Doner &amp; ACF Sign Board</t>
  </si>
  <si>
    <t>LS</t>
  </si>
  <si>
    <t>Plastering  (1:3)</t>
  </si>
  <si>
    <t>Forman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</si>
</sst>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d\-mmm\-yyyy;@"/>
    <numFmt numFmtId="165" formatCode="0.0"/>
    <numFmt numFmtId="166" formatCode="&quot;$&quot;#,##0"/>
    <numFmt numFmtId="167" formatCode="_(* #,##0.00_);_(* \(#,##0.00\);_(* &quot;-&quot;??_);_(@_)"/>
    <numFmt numFmtId="168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4"/>
      <name val="Calibri Light"/>
      <family val="2"/>
      <scheme val="major"/>
    </font>
    <font>
      <sz val="10"/>
      <name val="Calibri Light"/>
      <family val="2"/>
      <scheme val="major"/>
    </font>
    <font>
      <b/>
      <sz val="11"/>
      <name val="Calibri Light"/>
      <family val="2"/>
      <scheme val="major"/>
    </font>
    <font>
      <sz val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8"/>
      <color rgb="FF000000"/>
      <name val="Garamond"/>
      <family val="1"/>
    </font>
    <font>
      <b/>
      <sz val="10"/>
      <name val="Arial"/>
      <family val="2"/>
    </font>
    <font>
      <b/>
      <sz val="18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sz val="10"/>
      <name val="Arial"/>
    </font>
    <font>
      <b/>
      <sz val="14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22" fillId="0" borderId="0"/>
    <xf numFmtId="167" fontId="22" fillId="0" borderId="0" applyFont="0" applyFill="0" applyBorder="0" applyAlignment="0" applyProtection="0"/>
  </cellStyleXfs>
  <cellXfs count="172">
    <xf numFmtId="0" fontId="0" fillId="0" borderId="0" xfId="0"/>
    <xf numFmtId="0" fontId="4" fillId="2" borderId="11" xfId="0" applyFont="1" applyFill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/>
    <xf numFmtId="0" fontId="1" fillId="2" borderId="0" xfId="0" applyFont="1" applyFill="1"/>
    <xf numFmtId="0" fontId="7" fillId="0" borderId="0" xfId="0" applyFont="1"/>
    <xf numFmtId="0" fontId="2" fillId="4" borderId="0" xfId="0" applyFont="1" applyFill="1" applyAlignment="1">
      <alignment horizontal="center"/>
    </xf>
    <xf numFmtId="164" fontId="4" fillId="4" borderId="2" xfId="0" applyNumberFormat="1" applyFont="1" applyFill="1" applyBorder="1" applyAlignment="1">
      <alignment horizontal="left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/>
    </xf>
    <xf numFmtId="0" fontId="4" fillId="4" borderId="0" xfId="0" applyFont="1" applyFill="1" applyAlignment="1">
      <alignment horizontal="right"/>
    </xf>
    <xf numFmtId="0" fontId="4" fillId="7" borderId="11" xfId="0" applyFont="1" applyFill="1" applyBorder="1" applyAlignment="1">
      <alignment horizontal="left" wrapText="1"/>
    </xf>
    <xf numFmtId="0" fontId="7" fillId="0" borderId="0" xfId="0" applyFont="1" applyAlignment="1">
      <alignment vertical="top"/>
    </xf>
    <xf numFmtId="0" fontId="4" fillId="2" borderId="16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left" vertical="center"/>
    </xf>
    <xf numFmtId="2" fontId="4" fillId="2" borderId="11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2" fontId="7" fillId="0" borderId="11" xfId="0" applyNumberFormat="1" applyFont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7" fillId="0" borderId="11" xfId="0" applyFont="1" applyBorder="1" applyAlignment="1">
      <alignment vertical="center"/>
    </xf>
    <xf numFmtId="0" fontId="7" fillId="0" borderId="39" xfId="0" applyFont="1" applyBorder="1"/>
    <xf numFmtId="14" fontId="11" fillId="0" borderId="0" xfId="0" applyNumberFormat="1" applyFont="1" applyAlignment="1">
      <alignment vertical="center"/>
    </xf>
    <xf numFmtId="0" fontId="7" fillId="7" borderId="0" xfId="0" applyFont="1" applyFill="1"/>
    <xf numFmtId="0" fontId="5" fillId="7" borderId="0" xfId="0" applyFont="1" applyFill="1" applyAlignment="1">
      <alignment vertical="center"/>
    </xf>
    <xf numFmtId="166" fontId="5" fillId="6" borderId="48" xfId="0" applyNumberFormat="1" applyFont="1" applyFill="1" applyBorder="1" applyAlignment="1">
      <alignment horizontal="left" vertical="center"/>
    </xf>
    <xf numFmtId="164" fontId="4" fillId="4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5" fillId="6" borderId="43" xfId="0" applyFont="1" applyFill="1" applyBorder="1" applyAlignment="1">
      <alignment horizontal="left" vertical="center"/>
    </xf>
    <xf numFmtId="0" fontId="0" fillId="0" borderId="18" xfId="0" applyBorder="1"/>
    <xf numFmtId="0" fontId="4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/>
    <xf numFmtId="165" fontId="7" fillId="0" borderId="11" xfId="0" applyNumberFormat="1" applyFont="1" applyBorder="1" applyAlignment="1">
      <alignment horizontal="center" vertical="center"/>
    </xf>
    <xf numFmtId="2" fontId="8" fillId="5" borderId="41" xfId="0" applyNumberFormat="1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1" xfId="0" applyBorder="1"/>
    <xf numFmtId="47" fontId="4" fillId="2" borderId="11" xfId="0" quotePrefix="1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/>
    </xf>
    <xf numFmtId="0" fontId="5" fillId="3" borderId="5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14" fillId="7" borderId="45" xfId="0" applyFont="1" applyFill="1" applyBorder="1" applyAlignment="1">
      <alignment wrapText="1"/>
    </xf>
    <xf numFmtId="0" fontId="14" fillId="7" borderId="31" xfId="0" applyFont="1" applyFill="1" applyBorder="1" applyAlignment="1">
      <alignment wrapText="1"/>
    </xf>
    <xf numFmtId="2" fontId="13" fillId="0" borderId="0" xfId="0" applyNumberFormat="1" applyFont="1" applyAlignment="1">
      <alignment horizontal="center"/>
    </xf>
    <xf numFmtId="2" fontId="5" fillId="7" borderId="11" xfId="0" applyNumberFormat="1" applyFont="1" applyFill="1" applyBorder="1" applyAlignment="1">
      <alignment horizontal="center" wrapText="1"/>
    </xf>
    <xf numFmtId="2" fontId="10" fillId="0" borderId="11" xfId="0" applyNumberFormat="1" applyFont="1" applyBorder="1" applyAlignment="1">
      <alignment horizontal="center"/>
    </xf>
    <xf numFmtId="0" fontId="16" fillId="0" borderId="56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5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vertical="center"/>
    </xf>
    <xf numFmtId="0" fontId="20" fillId="10" borderId="11" xfId="0" applyFont="1" applyFill="1" applyBorder="1" applyAlignment="1">
      <alignment horizontal="left" vertical="center" wrapText="1"/>
    </xf>
    <xf numFmtId="0" fontId="20" fillId="10" borderId="11" xfId="0" applyFont="1" applyFill="1" applyBorder="1" applyAlignment="1">
      <alignment horizontal="center" vertical="center" wrapText="1"/>
    </xf>
    <xf numFmtId="0" fontId="20" fillId="10" borderId="52" xfId="0" applyFont="1" applyFill="1" applyBorder="1" applyAlignment="1">
      <alignment vertical="center" wrapText="1"/>
    </xf>
    <xf numFmtId="0" fontId="20" fillId="10" borderId="52" xfId="0" applyFont="1" applyFill="1" applyBorder="1" applyAlignment="1">
      <alignment horizontal="center" vertical="center" wrapText="1"/>
    </xf>
    <xf numFmtId="0" fontId="20" fillId="10" borderId="5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67" fontId="0" fillId="0" borderId="11" xfId="0" applyNumberFormat="1" applyBorder="1"/>
    <xf numFmtId="0" fontId="0" fillId="10" borderId="11" xfId="0" applyFill="1" applyBorder="1"/>
    <xf numFmtId="0" fontId="0" fillId="7" borderId="0" xfId="0" applyFill="1"/>
    <xf numFmtId="0" fontId="19" fillId="10" borderId="55" xfId="0" applyFont="1" applyFill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left" vertical="top"/>
    </xf>
    <xf numFmtId="167" fontId="0" fillId="0" borderId="11" xfId="0" applyNumberFormat="1" applyBorder="1" applyAlignment="1">
      <alignment horizontal="right" vertical="center"/>
    </xf>
    <xf numFmtId="2" fontId="0" fillId="0" borderId="11" xfId="0" applyNumberFormat="1" applyBorder="1" applyAlignment="1">
      <alignment horizontal="right" vertical="top"/>
    </xf>
    <xf numFmtId="167" fontId="0" fillId="0" borderId="11" xfId="0" applyNumberFormat="1" applyBorder="1" applyAlignment="1">
      <alignment horizontal="right" vertical="top"/>
    </xf>
    <xf numFmtId="165" fontId="0" fillId="0" borderId="11" xfId="0" applyNumberFormat="1" applyBorder="1" applyAlignment="1">
      <alignment horizontal="right" vertical="top"/>
    </xf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horizontal="right" vertical="top"/>
    </xf>
    <xf numFmtId="167" fontId="0" fillId="0" borderId="11" xfId="0" applyNumberFormat="1" applyBorder="1" applyAlignment="1">
      <alignment horizontal="left" vertical="top"/>
    </xf>
    <xf numFmtId="168" fontId="0" fillId="0" borderId="11" xfId="0" applyNumberFormat="1" applyBorder="1" applyAlignment="1">
      <alignment horizontal="right" vertical="top"/>
    </xf>
    <xf numFmtId="167" fontId="21" fillId="10" borderId="11" xfId="0" applyNumberFormat="1" applyFont="1" applyFill="1" applyBorder="1"/>
    <xf numFmtId="167" fontId="0" fillId="0" borderId="11" xfId="0" applyNumberFormat="1" applyBorder="1" applyAlignment="1">
      <alignment horizontal="center" vertical="top"/>
    </xf>
    <xf numFmtId="0" fontId="0" fillId="7" borderId="11" xfId="0" applyFill="1" applyBorder="1"/>
    <xf numFmtId="0" fontId="0" fillId="7" borderId="11" xfId="0" applyFill="1" applyBorder="1" applyAlignment="1">
      <alignment horizontal="left" vertical="top"/>
    </xf>
    <xf numFmtId="167" fontId="0" fillId="7" borderId="11" xfId="0" applyNumberFormat="1" applyFill="1" applyBorder="1" applyAlignment="1">
      <alignment horizontal="right" vertical="top"/>
    </xf>
    <xf numFmtId="167" fontId="0" fillId="7" borderId="11" xfId="0" applyNumberFormat="1" applyFill="1" applyBorder="1" applyAlignment="1">
      <alignment horizontal="center" vertical="top"/>
    </xf>
    <xf numFmtId="2" fontId="0" fillId="0" borderId="11" xfId="0" applyNumberFormat="1" applyBorder="1" applyAlignment="1">
      <alignment horizontal="center" vertical="top"/>
    </xf>
    <xf numFmtId="0" fontId="2" fillId="0" borderId="18" xfId="0" applyFont="1" applyBorder="1" applyAlignment="1">
      <alignment horizontal="left" vertical="center" wrapText="1"/>
    </xf>
    <xf numFmtId="0" fontId="3" fillId="2" borderId="36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27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right" vertical="center"/>
    </xf>
    <xf numFmtId="0" fontId="3" fillId="2" borderId="34" xfId="0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right" vertical="center"/>
    </xf>
    <xf numFmtId="0" fontId="3" fillId="2" borderId="38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26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3" fillId="2" borderId="44" xfId="0" applyFont="1" applyFill="1" applyBorder="1" applyAlignment="1">
      <alignment horizontal="right" vertical="center"/>
    </xf>
    <xf numFmtId="0" fontId="3" fillId="2" borderId="4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2" xfId="0" applyFont="1" applyFill="1" applyBorder="1" applyAlignment="1">
      <alignment horizontal="left"/>
    </xf>
    <xf numFmtId="0" fontId="5" fillId="0" borderId="3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/>
    </xf>
    <xf numFmtId="0" fontId="9" fillId="8" borderId="11" xfId="0" applyFont="1" applyFill="1" applyBorder="1" applyAlignment="1">
      <alignment horizontal="center"/>
    </xf>
    <xf numFmtId="47" fontId="4" fillId="2" borderId="11" xfId="0" quotePrefix="1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5" fillId="6" borderId="40" xfId="0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0" fontId="5" fillId="6" borderId="42" xfId="0" applyFont="1" applyFill="1" applyBorder="1" applyAlignment="1">
      <alignment horizontal="center" vertical="center"/>
    </xf>
    <xf numFmtId="1" fontId="8" fillId="5" borderId="40" xfId="0" applyNumberFormat="1" applyFont="1" applyFill="1" applyBorder="1" applyAlignment="1">
      <alignment horizontal="center" vertical="center"/>
    </xf>
    <xf numFmtId="1" fontId="8" fillId="5" borderId="42" xfId="0" applyNumberFormat="1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wrapText="1"/>
    </xf>
    <xf numFmtId="0" fontId="4" fillId="8" borderId="15" xfId="0" applyFont="1" applyFill="1" applyBorder="1" applyAlignment="1">
      <alignment horizontal="center" wrapText="1"/>
    </xf>
    <xf numFmtId="0" fontId="4" fillId="8" borderId="17" xfId="0" applyFont="1" applyFill="1" applyBorder="1" applyAlignment="1">
      <alignment horizontal="center" wrapText="1"/>
    </xf>
    <xf numFmtId="0" fontId="25" fillId="10" borderId="1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10" borderId="21" xfId="0" applyFont="1" applyFill="1" applyBorder="1" applyAlignment="1">
      <alignment horizontal="center" vertical="center"/>
    </xf>
    <xf numFmtId="0" fontId="12" fillId="10" borderId="20" xfId="0" applyFont="1" applyFill="1" applyBorder="1" applyAlignment="1">
      <alignment horizontal="center" vertical="center"/>
    </xf>
    <xf numFmtId="0" fontId="12" fillId="10" borderId="31" xfId="0" applyFont="1" applyFill="1" applyBorder="1" applyAlignment="1">
      <alignment horizontal="center" vertical="center"/>
    </xf>
    <xf numFmtId="0" fontId="17" fillId="10" borderId="1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/>
    </xf>
    <xf numFmtId="0" fontId="15" fillId="4" borderId="0" xfId="0" applyFont="1" applyFill="1" applyAlignment="1">
      <alignment horizontal="left"/>
    </xf>
    <xf numFmtId="0" fontId="15" fillId="4" borderId="2" xfId="0" applyFont="1" applyFill="1" applyBorder="1" applyAlignment="1">
      <alignment horizontal="left"/>
    </xf>
    <xf numFmtId="2" fontId="13" fillId="9" borderId="11" xfId="0" applyNumberFormat="1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 vertical="center"/>
    </xf>
  </cellXfs>
  <cellStyles count="4">
    <cellStyle name="Comma 2" xfId="3" xr:uid="{71995C29-A198-4BF1-AA76-42CA9E2847F0}"/>
    <cellStyle name="Normal" xfId="0" builtinId="0"/>
    <cellStyle name="Normal 2" xfId="2" xr:uid="{BBAB825C-2D60-4808-A5D5-1FEB94D7E5E2}"/>
    <cellStyle name="Normal 2 2" xfId="1" xr:uid="{00000000-0005-0000-0000-000001000000}"/>
  </cellStyles>
  <dxfs count="0"/>
  <tableStyles count="0" defaultTableStyle="TableStyleMedium2" defaultPivotStyle="PivotStyleLight16"/>
  <colors>
    <mruColors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0</xdr:row>
      <xdr:rowOff>0</xdr:rowOff>
    </xdr:from>
    <xdr:to>
      <xdr:col>13</xdr:col>
      <xdr:colOff>609601</xdr:colOff>
      <xdr:row>4</xdr:row>
      <xdr:rowOff>9525</xdr:rowOff>
    </xdr:to>
    <xdr:pic>
      <xdr:nvPicPr>
        <xdr:cNvPr id="9" name="Picture 8" descr="cid:image003.png@01D270C2.13A14C7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6" y="0"/>
          <a:ext cx="8763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9525</xdr:rowOff>
    </xdr:from>
    <xdr:to>
      <xdr:col>3</xdr:col>
      <xdr:colOff>419100</xdr:colOff>
      <xdr:row>2</xdr:row>
      <xdr:rowOff>0</xdr:rowOff>
    </xdr:to>
    <xdr:pic>
      <xdr:nvPicPr>
        <xdr:cNvPr id="10" name="Picture 9" descr="cid:image003.png@01D270C2.13A14C7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9525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127000</xdr:colOff>
      <xdr:row>1</xdr:row>
      <xdr:rowOff>506845</xdr:rowOff>
    </xdr:to>
    <xdr:pic>
      <xdr:nvPicPr>
        <xdr:cNvPr id="7" name="Picture 6" descr="cid:image003.png@01D270C2.13A14C7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6400" cy="748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0</xdr:rowOff>
    </xdr:from>
    <xdr:to>
      <xdr:col>1</xdr:col>
      <xdr:colOff>130628</xdr:colOff>
      <xdr:row>2</xdr:row>
      <xdr:rowOff>7620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166E0062-1EB1-4EB8-90AF-5CFDB488A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486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8467</xdr:colOff>
      <xdr:row>0</xdr:row>
      <xdr:rowOff>67733</xdr:rowOff>
    </xdr:from>
    <xdr:to>
      <xdr:col>1</xdr:col>
      <xdr:colOff>427567</xdr:colOff>
      <xdr:row>2</xdr:row>
      <xdr:rowOff>66675</xdr:rowOff>
    </xdr:to>
    <xdr:pic>
      <xdr:nvPicPr>
        <xdr:cNvPr id="5" name="Picture 4" descr="cid:image003.png@01D270C2.13A14C7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" y="67733"/>
          <a:ext cx="808567" cy="5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412750</xdr:colOff>
      <xdr:row>2</xdr:row>
      <xdr:rowOff>9748</xdr:rowOff>
    </xdr:to>
    <xdr:pic>
      <xdr:nvPicPr>
        <xdr:cNvPr id="2" name="Picture 1" descr="cid:image003.png@01D270C2.13A14C7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412750" cy="763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AB49"/>
  <sheetViews>
    <sheetView topLeftCell="B20" zoomScaleNormal="100" workbookViewId="0">
      <selection activeCell="K5" sqref="K5"/>
    </sheetView>
  </sheetViews>
  <sheetFormatPr baseColWidth="10" defaultColWidth="8.77734375" defaultRowHeight="14.4" x14ac:dyDescent="0.3"/>
  <cols>
    <col min="1" max="1" width="3.5546875" style="5" customWidth="1"/>
    <col min="2" max="3" width="4" style="5" customWidth="1"/>
    <col min="4" max="4" width="29.6640625" style="5" customWidth="1"/>
    <col min="5" max="5" width="5.6640625" style="5" bestFit="1" customWidth="1"/>
    <col min="6" max="6" width="8.6640625" style="5" customWidth="1"/>
    <col min="7" max="7" width="12.6640625" style="5" bestFit="1" customWidth="1"/>
    <col min="8" max="8" width="14.6640625" style="5" customWidth="1"/>
    <col min="9" max="9" width="29.88671875" style="5" customWidth="1"/>
    <col min="10" max="10" width="11.88671875" style="34" customWidth="1"/>
    <col min="11" max="11" width="9.109375" style="5"/>
    <col min="12" max="13" width="4" style="5" customWidth="1"/>
    <col min="14" max="14" width="27.44140625" style="5" customWidth="1"/>
    <col min="15" max="15" width="5.6640625" style="5" bestFit="1" customWidth="1"/>
    <col min="16" max="16" width="9.33203125" style="5" customWidth="1"/>
    <col min="17" max="17" width="9.5546875" style="5" customWidth="1"/>
    <col min="18" max="18" width="9.88671875" style="5" customWidth="1"/>
    <col min="19" max="19" width="10.44140625" style="5" customWidth="1"/>
    <col min="20" max="20" width="10" style="5" customWidth="1"/>
    <col min="21" max="21" width="11.88671875" style="5" customWidth="1"/>
    <col min="22" max="23" width="7.5546875" style="5" customWidth="1"/>
    <col min="24" max="24" width="6" style="5" customWidth="1"/>
    <col min="25" max="25" width="9.109375" style="5" customWidth="1"/>
    <col min="26" max="254" width="9.109375" style="5"/>
    <col min="255" max="255" width="4" style="5" customWidth="1"/>
    <col min="256" max="256" width="31" style="5" customWidth="1"/>
    <col min="257" max="257" width="4.6640625" style="5" customWidth="1"/>
    <col min="258" max="258" width="8.6640625" style="5" customWidth="1"/>
    <col min="259" max="259" width="10.6640625" style="5" customWidth="1"/>
    <col min="260" max="260" width="14.6640625" style="5" customWidth="1"/>
    <col min="261" max="261" width="46.6640625" style="5" bestFit="1" customWidth="1"/>
    <col min="262" max="262" width="9.109375" style="5"/>
    <col min="263" max="263" width="10.33203125" style="5" bestFit="1" customWidth="1"/>
    <col min="264" max="510" width="9.109375" style="5"/>
    <col min="511" max="511" width="4" style="5" customWidth="1"/>
    <col min="512" max="512" width="31" style="5" customWidth="1"/>
    <col min="513" max="513" width="4.6640625" style="5" customWidth="1"/>
    <col min="514" max="514" width="8.6640625" style="5" customWidth="1"/>
    <col min="515" max="515" width="10.6640625" style="5" customWidth="1"/>
    <col min="516" max="516" width="14.6640625" style="5" customWidth="1"/>
    <col min="517" max="517" width="46.6640625" style="5" bestFit="1" customWidth="1"/>
    <col min="518" max="518" width="9.109375" style="5"/>
    <col min="519" max="519" width="10.33203125" style="5" bestFit="1" customWidth="1"/>
    <col min="520" max="766" width="9.109375" style="5"/>
    <col min="767" max="767" width="4" style="5" customWidth="1"/>
    <col min="768" max="768" width="31" style="5" customWidth="1"/>
    <col min="769" max="769" width="4.6640625" style="5" customWidth="1"/>
    <col min="770" max="770" width="8.6640625" style="5" customWidth="1"/>
    <col min="771" max="771" width="10.6640625" style="5" customWidth="1"/>
    <col min="772" max="772" width="14.6640625" style="5" customWidth="1"/>
    <col min="773" max="773" width="46.6640625" style="5" bestFit="1" customWidth="1"/>
    <col min="774" max="774" width="9.109375" style="5"/>
    <col min="775" max="775" width="10.33203125" style="5" bestFit="1" customWidth="1"/>
    <col min="776" max="1022" width="9.109375" style="5"/>
    <col min="1023" max="1023" width="4" style="5" customWidth="1"/>
    <col min="1024" max="1024" width="31" style="5" customWidth="1"/>
    <col min="1025" max="1025" width="4.6640625" style="5" customWidth="1"/>
    <col min="1026" max="1026" width="8.6640625" style="5" customWidth="1"/>
    <col min="1027" max="1027" width="10.6640625" style="5" customWidth="1"/>
    <col min="1028" max="1028" width="14.6640625" style="5" customWidth="1"/>
    <col min="1029" max="1029" width="46.6640625" style="5" bestFit="1" customWidth="1"/>
    <col min="1030" max="1030" width="9.109375" style="5"/>
    <col min="1031" max="1031" width="10.33203125" style="5" bestFit="1" customWidth="1"/>
    <col min="1032" max="1278" width="9.109375" style="5"/>
    <col min="1279" max="1279" width="4" style="5" customWidth="1"/>
    <col min="1280" max="1280" width="31" style="5" customWidth="1"/>
    <col min="1281" max="1281" width="4.6640625" style="5" customWidth="1"/>
    <col min="1282" max="1282" width="8.6640625" style="5" customWidth="1"/>
    <col min="1283" max="1283" width="10.6640625" style="5" customWidth="1"/>
    <col min="1284" max="1284" width="14.6640625" style="5" customWidth="1"/>
    <col min="1285" max="1285" width="46.6640625" style="5" bestFit="1" customWidth="1"/>
    <col min="1286" max="1286" width="9.109375" style="5"/>
    <col min="1287" max="1287" width="10.33203125" style="5" bestFit="1" customWidth="1"/>
    <col min="1288" max="1534" width="9.109375" style="5"/>
    <col min="1535" max="1535" width="4" style="5" customWidth="1"/>
    <col min="1536" max="1536" width="31" style="5" customWidth="1"/>
    <col min="1537" max="1537" width="4.6640625" style="5" customWidth="1"/>
    <col min="1538" max="1538" width="8.6640625" style="5" customWidth="1"/>
    <col min="1539" max="1539" width="10.6640625" style="5" customWidth="1"/>
    <col min="1540" max="1540" width="14.6640625" style="5" customWidth="1"/>
    <col min="1541" max="1541" width="46.6640625" style="5" bestFit="1" customWidth="1"/>
    <col min="1542" max="1542" width="9.109375" style="5"/>
    <col min="1543" max="1543" width="10.33203125" style="5" bestFit="1" customWidth="1"/>
    <col min="1544" max="1790" width="9.109375" style="5"/>
    <col min="1791" max="1791" width="4" style="5" customWidth="1"/>
    <col min="1792" max="1792" width="31" style="5" customWidth="1"/>
    <col min="1793" max="1793" width="4.6640625" style="5" customWidth="1"/>
    <col min="1794" max="1794" width="8.6640625" style="5" customWidth="1"/>
    <col min="1795" max="1795" width="10.6640625" style="5" customWidth="1"/>
    <col min="1796" max="1796" width="14.6640625" style="5" customWidth="1"/>
    <col min="1797" max="1797" width="46.6640625" style="5" bestFit="1" customWidth="1"/>
    <col min="1798" max="1798" width="9.109375" style="5"/>
    <col min="1799" max="1799" width="10.33203125" style="5" bestFit="1" customWidth="1"/>
    <col min="1800" max="2045" width="9.109375" style="5"/>
    <col min="2046" max="2046" width="4" style="5" customWidth="1"/>
    <col min="2047" max="2047" width="31" style="5" customWidth="1"/>
    <col min="2048" max="2048" width="4.6640625" style="5" customWidth="1"/>
    <col min="2049" max="2049" width="8.6640625" style="5" customWidth="1"/>
    <col min="2050" max="2050" width="10.6640625" style="5" customWidth="1"/>
    <col min="2051" max="2051" width="14.6640625" style="5" customWidth="1"/>
    <col min="2052" max="2052" width="46.6640625" style="5" bestFit="1" customWidth="1"/>
    <col min="2053" max="2053" width="9.109375" style="5"/>
    <col min="2054" max="2054" width="10.33203125" style="5" bestFit="1" customWidth="1"/>
    <col min="2055" max="2301" width="9.109375" style="5"/>
    <col min="2302" max="2302" width="4" style="5" customWidth="1"/>
    <col min="2303" max="2303" width="31" style="5" customWidth="1"/>
    <col min="2304" max="2304" width="4.6640625" style="5" customWidth="1"/>
    <col min="2305" max="2305" width="8.6640625" style="5" customWidth="1"/>
    <col min="2306" max="2306" width="10.6640625" style="5" customWidth="1"/>
    <col min="2307" max="2307" width="14.6640625" style="5" customWidth="1"/>
    <col min="2308" max="2308" width="46.6640625" style="5" bestFit="1" customWidth="1"/>
    <col min="2309" max="2309" width="9.109375" style="5"/>
    <col min="2310" max="2310" width="10.33203125" style="5" bestFit="1" customWidth="1"/>
    <col min="2311" max="2557" width="9.109375" style="5"/>
    <col min="2558" max="2558" width="4" style="5" customWidth="1"/>
    <col min="2559" max="2559" width="31" style="5" customWidth="1"/>
    <col min="2560" max="2560" width="4.6640625" style="5" customWidth="1"/>
    <col min="2561" max="2561" width="8.6640625" style="5" customWidth="1"/>
    <col min="2562" max="2562" width="10.6640625" style="5" customWidth="1"/>
    <col min="2563" max="2563" width="14.6640625" style="5" customWidth="1"/>
    <col min="2564" max="2564" width="46.6640625" style="5" bestFit="1" customWidth="1"/>
    <col min="2565" max="2565" width="9.109375" style="5"/>
    <col min="2566" max="2566" width="10.33203125" style="5" bestFit="1" customWidth="1"/>
    <col min="2567" max="2813" width="9.109375" style="5"/>
    <col min="2814" max="2814" width="4" style="5" customWidth="1"/>
    <col min="2815" max="2815" width="31" style="5" customWidth="1"/>
    <col min="2816" max="2816" width="4.6640625" style="5" customWidth="1"/>
    <col min="2817" max="2817" width="8.6640625" style="5" customWidth="1"/>
    <col min="2818" max="2818" width="10.6640625" style="5" customWidth="1"/>
    <col min="2819" max="2819" width="14.6640625" style="5" customWidth="1"/>
    <col min="2820" max="2820" width="46.6640625" style="5" bestFit="1" customWidth="1"/>
    <col min="2821" max="2821" width="9.109375" style="5"/>
    <col min="2822" max="2822" width="10.33203125" style="5" bestFit="1" customWidth="1"/>
    <col min="2823" max="3069" width="9.109375" style="5"/>
    <col min="3070" max="3070" width="4" style="5" customWidth="1"/>
    <col min="3071" max="3071" width="31" style="5" customWidth="1"/>
    <col min="3072" max="3072" width="4.6640625" style="5" customWidth="1"/>
    <col min="3073" max="3073" width="8.6640625" style="5" customWidth="1"/>
    <col min="3074" max="3074" width="10.6640625" style="5" customWidth="1"/>
    <col min="3075" max="3075" width="14.6640625" style="5" customWidth="1"/>
    <col min="3076" max="3076" width="46.6640625" style="5" bestFit="1" customWidth="1"/>
    <col min="3077" max="3077" width="9.109375" style="5"/>
    <col min="3078" max="3078" width="10.33203125" style="5" bestFit="1" customWidth="1"/>
    <col min="3079" max="3325" width="9.109375" style="5"/>
    <col min="3326" max="3326" width="4" style="5" customWidth="1"/>
    <col min="3327" max="3327" width="31" style="5" customWidth="1"/>
    <col min="3328" max="3328" width="4.6640625" style="5" customWidth="1"/>
    <col min="3329" max="3329" width="8.6640625" style="5" customWidth="1"/>
    <col min="3330" max="3330" width="10.6640625" style="5" customWidth="1"/>
    <col min="3331" max="3331" width="14.6640625" style="5" customWidth="1"/>
    <col min="3332" max="3332" width="46.6640625" style="5" bestFit="1" customWidth="1"/>
    <col min="3333" max="3333" width="9.109375" style="5"/>
    <col min="3334" max="3334" width="10.33203125" style="5" bestFit="1" customWidth="1"/>
    <col min="3335" max="3581" width="9.109375" style="5"/>
    <col min="3582" max="3582" width="4" style="5" customWidth="1"/>
    <col min="3583" max="3583" width="31" style="5" customWidth="1"/>
    <col min="3584" max="3584" width="4.6640625" style="5" customWidth="1"/>
    <col min="3585" max="3585" width="8.6640625" style="5" customWidth="1"/>
    <col min="3586" max="3586" width="10.6640625" style="5" customWidth="1"/>
    <col min="3587" max="3587" width="14.6640625" style="5" customWidth="1"/>
    <col min="3588" max="3588" width="46.6640625" style="5" bestFit="1" customWidth="1"/>
    <col min="3589" max="3589" width="9.109375" style="5"/>
    <col min="3590" max="3590" width="10.33203125" style="5" bestFit="1" customWidth="1"/>
    <col min="3591" max="3837" width="9.109375" style="5"/>
    <col min="3838" max="3838" width="4" style="5" customWidth="1"/>
    <col min="3839" max="3839" width="31" style="5" customWidth="1"/>
    <col min="3840" max="3840" width="4.6640625" style="5" customWidth="1"/>
    <col min="3841" max="3841" width="8.6640625" style="5" customWidth="1"/>
    <col min="3842" max="3842" width="10.6640625" style="5" customWidth="1"/>
    <col min="3843" max="3843" width="14.6640625" style="5" customWidth="1"/>
    <col min="3844" max="3844" width="46.6640625" style="5" bestFit="1" customWidth="1"/>
    <col min="3845" max="3845" width="9.109375" style="5"/>
    <col min="3846" max="3846" width="10.33203125" style="5" bestFit="1" customWidth="1"/>
    <col min="3847" max="4093" width="9.109375" style="5"/>
    <col min="4094" max="4094" width="4" style="5" customWidth="1"/>
    <col min="4095" max="4095" width="31" style="5" customWidth="1"/>
    <col min="4096" max="4096" width="4.6640625" style="5" customWidth="1"/>
    <col min="4097" max="4097" width="8.6640625" style="5" customWidth="1"/>
    <col min="4098" max="4098" width="10.6640625" style="5" customWidth="1"/>
    <col min="4099" max="4099" width="14.6640625" style="5" customWidth="1"/>
    <col min="4100" max="4100" width="46.6640625" style="5" bestFit="1" customWidth="1"/>
    <col min="4101" max="4101" width="9.109375" style="5"/>
    <col min="4102" max="4102" width="10.33203125" style="5" bestFit="1" customWidth="1"/>
    <col min="4103" max="4349" width="9.109375" style="5"/>
    <col min="4350" max="4350" width="4" style="5" customWidth="1"/>
    <col min="4351" max="4351" width="31" style="5" customWidth="1"/>
    <col min="4352" max="4352" width="4.6640625" style="5" customWidth="1"/>
    <col min="4353" max="4353" width="8.6640625" style="5" customWidth="1"/>
    <col min="4354" max="4354" width="10.6640625" style="5" customWidth="1"/>
    <col min="4355" max="4355" width="14.6640625" style="5" customWidth="1"/>
    <col min="4356" max="4356" width="46.6640625" style="5" bestFit="1" customWidth="1"/>
    <col min="4357" max="4357" width="9.109375" style="5"/>
    <col min="4358" max="4358" width="10.33203125" style="5" bestFit="1" customWidth="1"/>
    <col min="4359" max="4605" width="9.109375" style="5"/>
    <col min="4606" max="4606" width="4" style="5" customWidth="1"/>
    <col min="4607" max="4607" width="31" style="5" customWidth="1"/>
    <col min="4608" max="4608" width="4.6640625" style="5" customWidth="1"/>
    <col min="4609" max="4609" width="8.6640625" style="5" customWidth="1"/>
    <col min="4610" max="4610" width="10.6640625" style="5" customWidth="1"/>
    <col min="4611" max="4611" width="14.6640625" style="5" customWidth="1"/>
    <col min="4612" max="4612" width="46.6640625" style="5" bestFit="1" customWidth="1"/>
    <col min="4613" max="4613" width="9.109375" style="5"/>
    <col min="4614" max="4614" width="10.33203125" style="5" bestFit="1" customWidth="1"/>
    <col min="4615" max="4861" width="9.109375" style="5"/>
    <col min="4862" max="4862" width="4" style="5" customWidth="1"/>
    <col min="4863" max="4863" width="31" style="5" customWidth="1"/>
    <col min="4864" max="4864" width="4.6640625" style="5" customWidth="1"/>
    <col min="4865" max="4865" width="8.6640625" style="5" customWidth="1"/>
    <col min="4866" max="4866" width="10.6640625" style="5" customWidth="1"/>
    <col min="4867" max="4867" width="14.6640625" style="5" customWidth="1"/>
    <col min="4868" max="4868" width="46.6640625" style="5" bestFit="1" customWidth="1"/>
    <col min="4869" max="4869" width="9.109375" style="5"/>
    <col min="4870" max="4870" width="10.33203125" style="5" bestFit="1" customWidth="1"/>
    <col min="4871" max="5117" width="9.109375" style="5"/>
    <col min="5118" max="5118" width="4" style="5" customWidth="1"/>
    <col min="5119" max="5119" width="31" style="5" customWidth="1"/>
    <col min="5120" max="5120" width="4.6640625" style="5" customWidth="1"/>
    <col min="5121" max="5121" width="8.6640625" style="5" customWidth="1"/>
    <col min="5122" max="5122" width="10.6640625" style="5" customWidth="1"/>
    <col min="5123" max="5123" width="14.6640625" style="5" customWidth="1"/>
    <col min="5124" max="5124" width="46.6640625" style="5" bestFit="1" customWidth="1"/>
    <col min="5125" max="5125" width="9.109375" style="5"/>
    <col min="5126" max="5126" width="10.33203125" style="5" bestFit="1" customWidth="1"/>
    <col min="5127" max="5373" width="9.109375" style="5"/>
    <col min="5374" max="5374" width="4" style="5" customWidth="1"/>
    <col min="5375" max="5375" width="31" style="5" customWidth="1"/>
    <col min="5376" max="5376" width="4.6640625" style="5" customWidth="1"/>
    <col min="5377" max="5377" width="8.6640625" style="5" customWidth="1"/>
    <col min="5378" max="5378" width="10.6640625" style="5" customWidth="1"/>
    <col min="5379" max="5379" width="14.6640625" style="5" customWidth="1"/>
    <col min="5380" max="5380" width="46.6640625" style="5" bestFit="1" customWidth="1"/>
    <col min="5381" max="5381" width="9.109375" style="5"/>
    <col min="5382" max="5382" width="10.33203125" style="5" bestFit="1" customWidth="1"/>
    <col min="5383" max="5629" width="9.109375" style="5"/>
    <col min="5630" max="5630" width="4" style="5" customWidth="1"/>
    <col min="5631" max="5631" width="31" style="5" customWidth="1"/>
    <col min="5632" max="5632" width="4.6640625" style="5" customWidth="1"/>
    <col min="5633" max="5633" width="8.6640625" style="5" customWidth="1"/>
    <col min="5634" max="5634" width="10.6640625" style="5" customWidth="1"/>
    <col min="5635" max="5635" width="14.6640625" style="5" customWidth="1"/>
    <col min="5636" max="5636" width="46.6640625" style="5" bestFit="1" customWidth="1"/>
    <col min="5637" max="5637" width="9.109375" style="5"/>
    <col min="5638" max="5638" width="10.33203125" style="5" bestFit="1" customWidth="1"/>
    <col min="5639" max="5885" width="9.109375" style="5"/>
    <col min="5886" max="5886" width="4" style="5" customWidth="1"/>
    <col min="5887" max="5887" width="31" style="5" customWidth="1"/>
    <col min="5888" max="5888" width="4.6640625" style="5" customWidth="1"/>
    <col min="5889" max="5889" width="8.6640625" style="5" customWidth="1"/>
    <col min="5890" max="5890" width="10.6640625" style="5" customWidth="1"/>
    <col min="5891" max="5891" width="14.6640625" style="5" customWidth="1"/>
    <col min="5892" max="5892" width="46.6640625" style="5" bestFit="1" customWidth="1"/>
    <col min="5893" max="5893" width="9.109375" style="5"/>
    <col min="5894" max="5894" width="10.33203125" style="5" bestFit="1" customWidth="1"/>
    <col min="5895" max="6141" width="9.109375" style="5"/>
    <col min="6142" max="6142" width="4" style="5" customWidth="1"/>
    <col min="6143" max="6143" width="31" style="5" customWidth="1"/>
    <col min="6144" max="6144" width="4.6640625" style="5" customWidth="1"/>
    <col min="6145" max="6145" width="8.6640625" style="5" customWidth="1"/>
    <col min="6146" max="6146" width="10.6640625" style="5" customWidth="1"/>
    <col min="6147" max="6147" width="14.6640625" style="5" customWidth="1"/>
    <col min="6148" max="6148" width="46.6640625" style="5" bestFit="1" customWidth="1"/>
    <col min="6149" max="6149" width="9.109375" style="5"/>
    <col min="6150" max="6150" width="10.33203125" style="5" bestFit="1" customWidth="1"/>
    <col min="6151" max="6397" width="9.109375" style="5"/>
    <col min="6398" max="6398" width="4" style="5" customWidth="1"/>
    <col min="6399" max="6399" width="31" style="5" customWidth="1"/>
    <col min="6400" max="6400" width="4.6640625" style="5" customWidth="1"/>
    <col min="6401" max="6401" width="8.6640625" style="5" customWidth="1"/>
    <col min="6402" max="6402" width="10.6640625" style="5" customWidth="1"/>
    <col min="6403" max="6403" width="14.6640625" style="5" customWidth="1"/>
    <col min="6404" max="6404" width="46.6640625" style="5" bestFit="1" customWidth="1"/>
    <col min="6405" max="6405" width="9.109375" style="5"/>
    <col min="6406" max="6406" width="10.33203125" style="5" bestFit="1" customWidth="1"/>
    <col min="6407" max="6653" width="9.109375" style="5"/>
    <col min="6654" max="6654" width="4" style="5" customWidth="1"/>
    <col min="6655" max="6655" width="31" style="5" customWidth="1"/>
    <col min="6656" max="6656" width="4.6640625" style="5" customWidth="1"/>
    <col min="6657" max="6657" width="8.6640625" style="5" customWidth="1"/>
    <col min="6658" max="6658" width="10.6640625" style="5" customWidth="1"/>
    <col min="6659" max="6659" width="14.6640625" style="5" customWidth="1"/>
    <col min="6660" max="6660" width="46.6640625" style="5" bestFit="1" customWidth="1"/>
    <col min="6661" max="6661" width="9.109375" style="5"/>
    <col min="6662" max="6662" width="10.33203125" style="5" bestFit="1" customWidth="1"/>
    <col min="6663" max="6909" width="9.109375" style="5"/>
    <col min="6910" max="6910" width="4" style="5" customWidth="1"/>
    <col min="6911" max="6911" width="31" style="5" customWidth="1"/>
    <col min="6912" max="6912" width="4.6640625" style="5" customWidth="1"/>
    <col min="6913" max="6913" width="8.6640625" style="5" customWidth="1"/>
    <col min="6914" max="6914" width="10.6640625" style="5" customWidth="1"/>
    <col min="6915" max="6915" width="14.6640625" style="5" customWidth="1"/>
    <col min="6916" max="6916" width="46.6640625" style="5" bestFit="1" customWidth="1"/>
    <col min="6917" max="6917" width="9.109375" style="5"/>
    <col min="6918" max="6918" width="10.33203125" style="5" bestFit="1" customWidth="1"/>
    <col min="6919" max="7165" width="9.109375" style="5"/>
    <col min="7166" max="7166" width="4" style="5" customWidth="1"/>
    <col min="7167" max="7167" width="31" style="5" customWidth="1"/>
    <col min="7168" max="7168" width="4.6640625" style="5" customWidth="1"/>
    <col min="7169" max="7169" width="8.6640625" style="5" customWidth="1"/>
    <col min="7170" max="7170" width="10.6640625" style="5" customWidth="1"/>
    <col min="7171" max="7171" width="14.6640625" style="5" customWidth="1"/>
    <col min="7172" max="7172" width="46.6640625" style="5" bestFit="1" customWidth="1"/>
    <col min="7173" max="7173" width="9.109375" style="5"/>
    <col min="7174" max="7174" width="10.33203125" style="5" bestFit="1" customWidth="1"/>
    <col min="7175" max="7421" width="9.109375" style="5"/>
    <col min="7422" max="7422" width="4" style="5" customWidth="1"/>
    <col min="7423" max="7423" width="31" style="5" customWidth="1"/>
    <col min="7424" max="7424" width="4.6640625" style="5" customWidth="1"/>
    <col min="7425" max="7425" width="8.6640625" style="5" customWidth="1"/>
    <col min="7426" max="7426" width="10.6640625" style="5" customWidth="1"/>
    <col min="7427" max="7427" width="14.6640625" style="5" customWidth="1"/>
    <col min="7428" max="7428" width="46.6640625" style="5" bestFit="1" customWidth="1"/>
    <col min="7429" max="7429" width="9.109375" style="5"/>
    <col min="7430" max="7430" width="10.33203125" style="5" bestFit="1" customWidth="1"/>
    <col min="7431" max="7677" width="9.109375" style="5"/>
    <col min="7678" max="7678" width="4" style="5" customWidth="1"/>
    <col min="7679" max="7679" width="31" style="5" customWidth="1"/>
    <col min="7680" max="7680" width="4.6640625" style="5" customWidth="1"/>
    <col min="7681" max="7681" width="8.6640625" style="5" customWidth="1"/>
    <col min="7682" max="7682" width="10.6640625" style="5" customWidth="1"/>
    <col min="7683" max="7683" width="14.6640625" style="5" customWidth="1"/>
    <col min="7684" max="7684" width="46.6640625" style="5" bestFit="1" customWidth="1"/>
    <col min="7685" max="7685" width="9.109375" style="5"/>
    <col min="7686" max="7686" width="10.33203125" style="5" bestFit="1" customWidth="1"/>
    <col min="7687" max="7933" width="9.109375" style="5"/>
    <col min="7934" max="7934" width="4" style="5" customWidth="1"/>
    <col min="7935" max="7935" width="31" style="5" customWidth="1"/>
    <col min="7936" max="7936" width="4.6640625" style="5" customWidth="1"/>
    <col min="7937" max="7937" width="8.6640625" style="5" customWidth="1"/>
    <col min="7938" max="7938" width="10.6640625" style="5" customWidth="1"/>
    <col min="7939" max="7939" width="14.6640625" style="5" customWidth="1"/>
    <col min="7940" max="7940" width="46.6640625" style="5" bestFit="1" customWidth="1"/>
    <col min="7941" max="7941" width="9.109375" style="5"/>
    <col min="7942" max="7942" width="10.33203125" style="5" bestFit="1" customWidth="1"/>
    <col min="7943" max="8189" width="9.109375" style="5"/>
    <col min="8190" max="8190" width="4" style="5" customWidth="1"/>
    <col min="8191" max="8191" width="31" style="5" customWidth="1"/>
    <col min="8192" max="8192" width="4.6640625" style="5" customWidth="1"/>
    <col min="8193" max="8193" width="8.6640625" style="5" customWidth="1"/>
    <col min="8194" max="8194" width="10.6640625" style="5" customWidth="1"/>
    <col min="8195" max="8195" width="14.6640625" style="5" customWidth="1"/>
    <col min="8196" max="8196" width="46.6640625" style="5" bestFit="1" customWidth="1"/>
    <col min="8197" max="8197" width="9.109375" style="5"/>
    <col min="8198" max="8198" width="10.33203125" style="5" bestFit="1" customWidth="1"/>
    <col min="8199" max="8445" width="9.109375" style="5"/>
    <col min="8446" max="8446" width="4" style="5" customWidth="1"/>
    <col min="8447" max="8447" width="31" style="5" customWidth="1"/>
    <col min="8448" max="8448" width="4.6640625" style="5" customWidth="1"/>
    <col min="8449" max="8449" width="8.6640625" style="5" customWidth="1"/>
    <col min="8450" max="8450" width="10.6640625" style="5" customWidth="1"/>
    <col min="8451" max="8451" width="14.6640625" style="5" customWidth="1"/>
    <col min="8452" max="8452" width="46.6640625" style="5" bestFit="1" customWidth="1"/>
    <col min="8453" max="8453" width="9.109375" style="5"/>
    <col min="8454" max="8454" width="10.33203125" style="5" bestFit="1" customWidth="1"/>
    <col min="8455" max="8701" width="9.109375" style="5"/>
    <col min="8702" max="8702" width="4" style="5" customWidth="1"/>
    <col min="8703" max="8703" width="31" style="5" customWidth="1"/>
    <col min="8704" max="8704" width="4.6640625" style="5" customWidth="1"/>
    <col min="8705" max="8705" width="8.6640625" style="5" customWidth="1"/>
    <col min="8706" max="8706" width="10.6640625" style="5" customWidth="1"/>
    <col min="8707" max="8707" width="14.6640625" style="5" customWidth="1"/>
    <col min="8708" max="8708" width="46.6640625" style="5" bestFit="1" customWidth="1"/>
    <col min="8709" max="8709" width="9.109375" style="5"/>
    <col min="8710" max="8710" width="10.33203125" style="5" bestFit="1" customWidth="1"/>
    <col min="8711" max="8957" width="9.109375" style="5"/>
    <col min="8958" max="8958" width="4" style="5" customWidth="1"/>
    <col min="8959" max="8959" width="31" style="5" customWidth="1"/>
    <col min="8960" max="8960" width="4.6640625" style="5" customWidth="1"/>
    <col min="8961" max="8961" width="8.6640625" style="5" customWidth="1"/>
    <col min="8962" max="8962" width="10.6640625" style="5" customWidth="1"/>
    <col min="8963" max="8963" width="14.6640625" style="5" customWidth="1"/>
    <col min="8964" max="8964" width="46.6640625" style="5" bestFit="1" customWidth="1"/>
    <col min="8965" max="8965" width="9.109375" style="5"/>
    <col min="8966" max="8966" width="10.33203125" style="5" bestFit="1" customWidth="1"/>
    <col min="8967" max="9213" width="9.109375" style="5"/>
    <col min="9214" max="9214" width="4" style="5" customWidth="1"/>
    <col min="9215" max="9215" width="31" style="5" customWidth="1"/>
    <col min="9216" max="9216" width="4.6640625" style="5" customWidth="1"/>
    <col min="9217" max="9217" width="8.6640625" style="5" customWidth="1"/>
    <col min="9218" max="9218" width="10.6640625" style="5" customWidth="1"/>
    <col min="9219" max="9219" width="14.6640625" style="5" customWidth="1"/>
    <col min="9220" max="9220" width="46.6640625" style="5" bestFit="1" customWidth="1"/>
    <col min="9221" max="9221" width="9.109375" style="5"/>
    <col min="9222" max="9222" width="10.33203125" style="5" bestFit="1" customWidth="1"/>
    <col min="9223" max="9469" width="9.109375" style="5"/>
    <col min="9470" max="9470" width="4" style="5" customWidth="1"/>
    <col min="9471" max="9471" width="31" style="5" customWidth="1"/>
    <col min="9472" max="9472" width="4.6640625" style="5" customWidth="1"/>
    <col min="9473" max="9473" width="8.6640625" style="5" customWidth="1"/>
    <col min="9474" max="9474" width="10.6640625" style="5" customWidth="1"/>
    <col min="9475" max="9475" width="14.6640625" style="5" customWidth="1"/>
    <col min="9476" max="9476" width="46.6640625" style="5" bestFit="1" customWidth="1"/>
    <col min="9477" max="9477" width="9.109375" style="5"/>
    <col min="9478" max="9478" width="10.33203125" style="5" bestFit="1" customWidth="1"/>
    <col min="9479" max="9725" width="9.109375" style="5"/>
    <col min="9726" max="9726" width="4" style="5" customWidth="1"/>
    <col min="9727" max="9727" width="31" style="5" customWidth="1"/>
    <col min="9728" max="9728" width="4.6640625" style="5" customWidth="1"/>
    <col min="9729" max="9729" width="8.6640625" style="5" customWidth="1"/>
    <col min="9730" max="9730" width="10.6640625" style="5" customWidth="1"/>
    <col min="9731" max="9731" width="14.6640625" style="5" customWidth="1"/>
    <col min="9732" max="9732" width="46.6640625" style="5" bestFit="1" customWidth="1"/>
    <col min="9733" max="9733" width="9.109375" style="5"/>
    <col min="9734" max="9734" width="10.33203125" style="5" bestFit="1" customWidth="1"/>
    <col min="9735" max="9981" width="9.109375" style="5"/>
    <col min="9982" max="9982" width="4" style="5" customWidth="1"/>
    <col min="9983" max="9983" width="31" style="5" customWidth="1"/>
    <col min="9984" max="9984" width="4.6640625" style="5" customWidth="1"/>
    <col min="9985" max="9985" width="8.6640625" style="5" customWidth="1"/>
    <col min="9986" max="9986" width="10.6640625" style="5" customWidth="1"/>
    <col min="9987" max="9987" width="14.6640625" style="5" customWidth="1"/>
    <col min="9988" max="9988" width="46.6640625" style="5" bestFit="1" customWidth="1"/>
    <col min="9989" max="9989" width="9.109375" style="5"/>
    <col min="9990" max="9990" width="10.33203125" style="5" bestFit="1" customWidth="1"/>
    <col min="9991" max="10237" width="9.109375" style="5"/>
    <col min="10238" max="10238" width="4" style="5" customWidth="1"/>
    <col min="10239" max="10239" width="31" style="5" customWidth="1"/>
    <col min="10240" max="10240" width="4.6640625" style="5" customWidth="1"/>
    <col min="10241" max="10241" width="8.6640625" style="5" customWidth="1"/>
    <col min="10242" max="10242" width="10.6640625" style="5" customWidth="1"/>
    <col min="10243" max="10243" width="14.6640625" style="5" customWidth="1"/>
    <col min="10244" max="10244" width="46.6640625" style="5" bestFit="1" customWidth="1"/>
    <col min="10245" max="10245" width="9.109375" style="5"/>
    <col min="10246" max="10246" width="10.33203125" style="5" bestFit="1" customWidth="1"/>
    <col min="10247" max="10493" width="9.109375" style="5"/>
    <col min="10494" max="10494" width="4" style="5" customWidth="1"/>
    <col min="10495" max="10495" width="31" style="5" customWidth="1"/>
    <col min="10496" max="10496" width="4.6640625" style="5" customWidth="1"/>
    <col min="10497" max="10497" width="8.6640625" style="5" customWidth="1"/>
    <col min="10498" max="10498" width="10.6640625" style="5" customWidth="1"/>
    <col min="10499" max="10499" width="14.6640625" style="5" customWidth="1"/>
    <col min="10500" max="10500" width="46.6640625" style="5" bestFit="1" customWidth="1"/>
    <col min="10501" max="10501" width="9.109375" style="5"/>
    <col min="10502" max="10502" width="10.33203125" style="5" bestFit="1" customWidth="1"/>
    <col min="10503" max="10749" width="9.109375" style="5"/>
    <col min="10750" max="10750" width="4" style="5" customWidth="1"/>
    <col min="10751" max="10751" width="31" style="5" customWidth="1"/>
    <col min="10752" max="10752" width="4.6640625" style="5" customWidth="1"/>
    <col min="10753" max="10753" width="8.6640625" style="5" customWidth="1"/>
    <col min="10754" max="10754" width="10.6640625" style="5" customWidth="1"/>
    <col min="10755" max="10755" width="14.6640625" style="5" customWidth="1"/>
    <col min="10756" max="10756" width="46.6640625" style="5" bestFit="1" customWidth="1"/>
    <col min="10757" max="10757" width="9.109375" style="5"/>
    <col min="10758" max="10758" width="10.33203125" style="5" bestFit="1" customWidth="1"/>
    <col min="10759" max="11005" width="9.109375" style="5"/>
    <col min="11006" max="11006" width="4" style="5" customWidth="1"/>
    <col min="11007" max="11007" width="31" style="5" customWidth="1"/>
    <col min="11008" max="11008" width="4.6640625" style="5" customWidth="1"/>
    <col min="11009" max="11009" width="8.6640625" style="5" customWidth="1"/>
    <col min="11010" max="11010" width="10.6640625" style="5" customWidth="1"/>
    <col min="11011" max="11011" width="14.6640625" style="5" customWidth="1"/>
    <col min="11012" max="11012" width="46.6640625" style="5" bestFit="1" customWidth="1"/>
    <col min="11013" max="11013" width="9.109375" style="5"/>
    <col min="11014" max="11014" width="10.33203125" style="5" bestFit="1" customWidth="1"/>
    <col min="11015" max="11261" width="9.109375" style="5"/>
    <col min="11262" max="11262" width="4" style="5" customWidth="1"/>
    <col min="11263" max="11263" width="31" style="5" customWidth="1"/>
    <col min="11264" max="11264" width="4.6640625" style="5" customWidth="1"/>
    <col min="11265" max="11265" width="8.6640625" style="5" customWidth="1"/>
    <col min="11266" max="11266" width="10.6640625" style="5" customWidth="1"/>
    <col min="11267" max="11267" width="14.6640625" style="5" customWidth="1"/>
    <col min="11268" max="11268" width="46.6640625" style="5" bestFit="1" customWidth="1"/>
    <col min="11269" max="11269" width="9.109375" style="5"/>
    <col min="11270" max="11270" width="10.33203125" style="5" bestFit="1" customWidth="1"/>
    <col min="11271" max="11517" width="9.109375" style="5"/>
    <col min="11518" max="11518" width="4" style="5" customWidth="1"/>
    <col min="11519" max="11519" width="31" style="5" customWidth="1"/>
    <col min="11520" max="11520" width="4.6640625" style="5" customWidth="1"/>
    <col min="11521" max="11521" width="8.6640625" style="5" customWidth="1"/>
    <col min="11522" max="11522" width="10.6640625" style="5" customWidth="1"/>
    <col min="11523" max="11523" width="14.6640625" style="5" customWidth="1"/>
    <col min="11524" max="11524" width="46.6640625" style="5" bestFit="1" customWidth="1"/>
    <col min="11525" max="11525" width="9.109375" style="5"/>
    <col min="11526" max="11526" width="10.33203125" style="5" bestFit="1" customWidth="1"/>
    <col min="11527" max="11773" width="9.109375" style="5"/>
    <col min="11774" max="11774" width="4" style="5" customWidth="1"/>
    <col min="11775" max="11775" width="31" style="5" customWidth="1"/>
    <col min="11776" max="11776" width="4.6640625" style="5" customWidth="1"/>
    <col min="11777" max="11777" width="8.6640625" style="5" customWidth="1"/>
    <col min="11778" max="11778" width="10.6640625" style="5" customWidth="1"/>
    <col min="11779" max="11779" width="14.6640625" style="5" customWidth="1"/>
    <col min="11780" max="11780" width="46.6640625" style="5" bestFit="1" customWidth="1"/>
    <col min="11781" max="11781" width="9.109375" style="5"/>
    <col min="11782" max="11782" width="10.33203125" style="5" bestFit="1" customWidth="1"/>
    <col min="11783" max="12029" width="9.109375" style="5"/>
    <col min="12030" max="12030" width="4" style="5" customWidth="1"/>
    <col min="12031" max="12031" width="31" style="5" customWidth="1"/>
    <col min="12032" max="12032" width="4.6640625" style="5" customWidth="1"/>
    <col min="12033" max="12033" width="8.6640625" style="5" customWidth="1"/>
    <col min="12034" max="12034" width="10.6640625" style="5" customWidth="1"/>
    <col min="12035" max="12035" width="14.6640625" style="5" customWidth="1"/>
    <col min="12036" max="12036" width="46.6640625" style="5" bestFit="1" customWidth="1"/>
    <col min="12037" max="12037" width="9.109375" style="5"/>
    <col min="12038" max="12038" width="10.33203125" style="5" bestFit="1" customWidth="1"/>
    <col min="12039" max="12285" width="9.109375" style="5"/>
    <col min="12286" max="12286" width="4" style="5" customWidth="1"/>
    <col min="12287" max="12287" width="31" style="5" customWidth="1"/>
    <col min="12288" max="12288" width="4.6640625" style="5" customWidth="1"/>
    <col min="12289" max="12289" width="8.6640625" style="5" customWidth="1"/>
    <col min="12290" max="12290" width="10.6640625" style="5" customWidth="1"/>
    <col min="12291" max="12291" width="14.6640625" style="5" customWidth="1"/>
    <col min="12292" max="12292" width="46.6640625" style="5" bestFit="1" customWidth="1"/>
    <col min="12293" max="12293" width="9.109375" style="5"/>
    <col min="12294" max="12294" width="10.33203125" style="5" bestFit="1" customWidth="1"/>
    <col min="12295" max="12541" width="9.109375" style="5"/>
    <col min="12542" max="12542" width="4" style="5" customWidth="1"/>
    <col min="12543" max="12543" width="31" style="5" customWidth="1"/>
    <col min="12544" max="12544" width="4.6640625" style="5" customWidth="1"/>
    <col min="12545" max="12545" width="8.6640625" style="5" customWidth="1"/>
    <col min="12546" max="12546" width="10.6640625" style="5" customWidth="1"/>
    <col min="12547" max="12547" width="14.6640625" style="5" customWidth="1"/>
    <col min="12548" max="12548" width="46.6640625" style="5" bestFit="1" customWidth="1"/>
    <col min="12549" max="12549" width="9.109375" style="5"/>
    <col min="12550" max="12550" width="10.33203125" style="5" bestFit="1" customWidth="1"/>
    <col min="12551" max="12797" width="9.109375" style="5"/>
    <col min="12798" max="12798" width="4" style="5" customWidth="1"/>
    <col min="12799" max="12799" width="31" style="5" customWidth="1"/>
    <col min="12800" max="12800" width="4.6640625" style="5" customWidth="1"/>
    <col min="12801" max="12801" width="8.6640625" style="5" customWidth="1"/>
    <col min="12802" max="12802" width="10.6640625" style="5" customWidth="1"/>
    <col min="12803" max="12803" width="14.6640625" style="5" customWidth="1"/>
    <col min="12804" max="12804" width="46.6640625" style="5" bestFit="1" customWidth="1"/>
    <col min="12805" max="12805" width="9.109375" style="5"/>
    <col min="12806" max="12806" width="10.33203125" style="5" bestFit="1" customWidth="1"/>
    <col min="12807" max="13053" width="9.109375" style="5"/>
    <col min="13054" max="13054" width="4" style="5" customWidth="1"/>
    <col min="13055" max="13055" width="31" style="5" customWidth="1"/>
    <col min="13056" max="13056" width="4.6640625" style="5" customWidth="1"/>
    <col min="13057" max="13057" width="8.6640625" style="5" customWidth="1"/>
    <col min="13058" max="13058" width="10.6640625" style="5" customWidth="1"/>
    <col min="13059" max="13059" width="14.6640625" style="5" customWidth="1"/>
    <col min="13060" max="13060" width="46.6640625" style="5" bestFit="1" customWidth="1"/>
    <col min="13061" max="13061" width="9.109375" style="5"/>
    <col min="13062" max="13062" width="10.33203125" style="5" bestFit="1" customWidth="1"/>
    <col min="13063" max="13309" width="9.109375" style="5"/>
    <col min="13310" max="13310" width="4" style="5" customWidth="1"/>
    <col min="13311" max="13311" width="31" style="5" customWidth="1"/>
    <col min="13312" max="13312" width="4.6640625" style="5" customWidth="1"/>
    <col min="13313" max="13313" width="8.6640625" style="5" customWidth="1"/>
    <col min="13314" max="13314" width="10.6640625" style="5" customWidth="1"/>
    <col min="13315" max="13315" width="14.6640625" style="5" customWidth="1"/>
    <col min="13316" max="13316" width="46.6640625" style="5" bestFit="1" customWidth="1"/>
    <col min="13317" max="13317" width="9.109375" style="5"/>
    <col min="13318" max="13318" width="10.33203125" style="5" bestFit="1" customWidth="1"/>
    <col min="13319" max="13565" width="9.109375" style="5"/>
    <col min="13566" max="13566" width="4" style="5" customWidth="1"/>
    <col min="13567" max="13567" width="31" style="5" customWidth="1"/>
    <col min="13568" max="13568" width="4.6640625" style="5" customWidth="1"/>
    <col min="13569" max="13569" width="8.6640625" style="5" customWidth="1"/>
    <col min="13570" max="13570" width="10.6640625" style="5" customWidth="1"/>
    <col min="13571" max="13571" width="14.6640625" style="5" customWidth="1"/>
    <col min="13572" max="13572" width="46.6640625" style="5" bestFit="1" customWidth="1"/>
    <col min="13573" max="13573" width="9.109375" style="5"/>
    <col min="13574" max="13574" width="10.33203125" style="5" bestFit="1" customWidth="1"/>
    <col min="13575" max="13821" width="9.109375" style="5"/>
    <col min="13822" max="13822" width="4" style="5" customWidth="1"/>
    <col min="13823" max="13823" width="31" style="5" customWidth="1"/>
    <col min="13824" max="13824" width="4.6640625" style="5" customWidth="1"/>
    <col min="13825" max="13825" width="8.6640625" style="5" customWidth="1"/>
    <col min="13826" max="13826" width="10.6640625" style="5" customWidth="1"/>
    <col min="13827" max="13827" width="14.6640625" style="5" customWidth="1"/>
    <col min="13828" max="13828" width="46.6640625" style="5" bestFit="1" customWidth="1"/>
    <col min="13829" max="13829" width="9.109375" style="5"/>
    <col min="13830" max="13830" width="10.33203125" style="5" bestFit="1" customWidth="1"/>
    <col min="13831" max="14077" width="9.109375" style="5"/>
    <col min="14078" max="14078" width="4" style="5" customWidth="1"/>
    <col min="14079" max="14079" width="31" style="5" customWidth="1"/>
    <col min="14080" max="14080" width="4.6640625" style="5" customWidth="1"/>
    <col min="14081" max="14081" width="8.6640625" style="5" customWidth="1"/>
    <col min="14082" max="14082" width="10.6640625" style="5" customWidth="1"/>
    <col min="14083" max="14083" width="14.6640625" style="5" customWidth="1"/>
    <col min="14084" max="14084" width="46.6640625" style="5" bestFit="1" customWidth="1"/>
    <col min="14085" max="14085" width="9.109375" style="5"/>
    <col min="14086" max="14086" width="10.33203125" style="5" bestFit="1" customWidth="1"/>
    <col min="14087" max="14333" width="9.109375" style="5"/>
    <col min="14334" max="14334" width="4" style="5" customWidth="1"/>
    <col min="14335" max="14335" width="31" style="5" customWidth="1"/>
    <col min="14336" max="14336" width="4.6640625" style="5" customWidth="1"/>
    <col min="14337" max="14337" width="8.6640625" style="5" customWidth="1"/>
    <col min="14338" max="14338" width="10.6640625" style="5" customWidth="1"/>
    <col min="14339" max="14339" width="14.6640625" style="5" customWidth="1"/>
    <col min="14340" max="14340" width="46.6640625" style="5" bestFit="1" customWidth="1"/>
    <col min="14341" max="14341" width="9.109375" style="5"/>
    <col min="14342" max="14342" width="10.33203125" style="5" bestFit="1" customWidth="1"/>
    <col min="14343" max="14589" width="9.109375" style="5"/>
    <col min="14590" max="14590" width="4" style="5" customWidth="1"/>
    <col min="14591" max="14591" width="31" style="5" customWidth="1"/>
    <col min="14592" max="14592" width="4.6640625" style="5" customWidth="1"/>
    <col min="14593" max="14593" width="8.6640625" style="5" customWidth="1"/>
    <col min="14594" max="14594" width="10.6640625" style="5" customWidth="1"/>
    <col min="14595" max="14595" width="14.6640625" style="5" customWidth="1"/>
    <col min="14596" max="14596" width="46.6640625" style="5" bestFit="1" customWidth="1"/>
    <col min="14597" max="14597" width="9.109375" style="5"/>
    <col min="14598" max="14598" width="10.33203125" style="5" bestFit="1" customWidth="1"/>
    <col min="14599" max="14845" width="9.109375" style="5"/>
    <col min="14846" max="14846" width="4" style="5" customWidth="1"/>
    <col min="14847" max="14847" width="31" style="5" customWidth="1"/>
    <col min="14848" max="14848" width="4.6640625" style="5" customWidth="1"/>
    <col min="14849" max="14849" width="8.6640625" style="5" customWidth="1"/>
    <col min="14850" max="14850" width="10.6640625" style="5" customWidth="1"/>
    <col min="14851" max="14851" width="14.6640625" style="5" customWidth="1"/>
    <col min="14852" max="14852" width="46.6640625" style="5" bestFit="1" customWidth="1"/>
    <col min="14853" max="14853" width="9.109375" style="5"/>
    <col min="14854" max="14854" width="10.33203125" style="5" bestFit="1" customWidth="1"/>
    <col min="14855" max="15101" width="9.109375" style="5"/>
    <col min="15102" max="15102" width="4" style="5" customWidth="1"/>
    <col min="15103" max="15103" width="31" style="5" customWidth="1"/>
    <col min="15104" max="15104" width="4.6640625" style="5" customWidth="1"/>
    <col min="15105" max="15105" width="8.6640625" style="5" customWidth="1"/>
    <col min="15106" max="15106" width="10.6640625" style="5" customWidth="1"/>
    <col min="15107" max="15107" width="14.6640625" style="5" customWidth="1"/>
    <col min="15108" max="15108" width="46.6640625" style="5" bestFit="1" customWidth="1"/>
    <col min="15109" max="15109" width="9.109375" style="5"/>
    <col min="15110" max="15110" width="10.33203125" style="5" bestFit="1" customWidth="1"/>
    <col min="15111" max="15357" width="9.109375" style="5"/>
    <col min="15358" max="15358" width="4" style="5" customWidth="1"/>
    <col min="15359" max="15359" width="31" style="5" customWidth="1"/>
    <col min="15360" max="15360" width="4.6640625" style="5" customWidth="1"/>
    <col min="15361" max="15361" width="8.6640625" style="5" customWidth="1"/>
    <col min="15362" max="15362" width="10.6640625" style="5" customWidth="1"/>
    <col min="15363" max="15363" width="14.6640625" style="5" customWidth="1"/>
    <col min="15364" max="15364" width="46.6640625" style="5" bestFit="1" customWidth="1"/>
    <col min="15365" max="15365" width="9.109375" style="5"/>
    <col min="15366" max="15366" width="10.33203125" style="5" bestFit="1" customWidth="1"/>
    <col min="15367" max="15613" width="9.109375" style="5"/>
    <col min="15614" max="15614" width="4" style="5" customWidth="1"/>
    <col min="15615" max="15615" width="31" style="5" customWidth="1"/>
    <col min="15616" max="15616" width="4.6640625" style="5" customWidth="1"/>
    <col min="15617" max="15617" width="8.6640625" style="5" customWidth="1"/>
    <col min="15618" max="15618" width="10.6640625" style="5" customWidth="1"/>
    <col min="15619" max="15619" width="14.6640625" style="5" customWidth="1"/>
    <col min="15620" max="15620" width="46.6640625" style="5" bestFit="1" customWidth="1"/>
    <col min="15621" max="15621" width="9.109375" style="5"/>
    <col min="15622" max="15622" width="10.33203125" style="5" bestFit="1" customWidth="1"/>
    <col min="15623" max="15869" width="9.109375" style="5"/>
    <col min="15870" max="15870" width="4" style="5" customWidth="1"/>
    <col min="15871" max="15871" width="31" style="5" customWidth="1"/>
    <col min="15872" max="15872" width="4.6640625" style="5" customWidth="1"/>
    <col min="15873" max="15873" width="8.6640625" style="5" customWidth="1"/>
    <col min="15874" max="15874" width="10.6640625" style="5" customWidth="1"/>
    <col min="15875" max="15875" width="14.6640625" style="5" customWidth="1"/>
    <col min="15876" max="15876" width="46.6640625" style="5" bestFit="1" customWidth="1"/>
    <col min="15877" max="15877" width="9.109375" style="5"/>
    <col min="15878" max="15878" width="10.33203125" style="5" bestFit="1" customWidth="1"/>
    <col min="15879" max="16125" width="9.109375" style="5"/>
    <col min="16126" max="16126" width="4" style="5" customWidth="1"/>
    <col min="16127" max="16127" width="31" style="5" customWidth="1"/>
    <col min="16128" max="16128" width="4.6640625" style="5" customWidth="1"/>
    <col min="16129" max="16129" width="8.6640625" style="5" customWidth="1"/>
    <col min="16130" max="16130" width="10.6640625" style="5" customWidth="1"/>
    <col min="16131" max="16131" width="14.6640625" style="5" customWidth="1"/>
    <col min="16132" max="16132" width="46.6640625" style="5" bestFit="1" customWidth="1"/>
    <col min="16133" max="16133" width="9.109375" style="5"/>
    <col min="16134" max="16134" width="10.33203125" style="5" bestFit="1" customWidth="1"/>
    <col min="16135" max="16384" width="9.109375" style="5"/>
  </cols>
  <sheetData>
    <row r="1" spans="1:28" ht="24.75" customHeight="1" x14ac:dyDescent="0.3">
      <c r="B1" s="7"/>
      <c r="C1" s="111" t="s">
        <v>36</v>
      </c>
      <c r="D1" s="112"/>
      <c r="E1" s="112"/>
      <c r="F1" s="112"/>
      <c r="G1" s="122"/>
      <c r="H1" s="122" t="s">
        <v>37</v>
      </c>
      <c r="I1" s="124"/>
      <c r="J1" s="7"/>
      <c r="M1" s="103" t="s">
        <v>36</v>
      </c>
      <c r="N1" s="104"/>
      <c r="O1" s="104"/>
      <c r="P1" s="105"/>
      <c r="Q1" s="42"/>
      <c r="R1" s="89" t="s">
        <v>37</v>
      </c>
      <c r="S1" s="90"/>
      <c r="T1" s="90"/>
      <c r="U1" s="91"/>
    </row>
    <row r="2" spans="1:28" ht="35.25" customHeight="1" x14ac:dyDescent="0.3">
      <c r="B2" s="7"/>
      <c r="C2" s="113"/>
      <c r="D2" s="114"/>
      <c r="E2" s="114"/>
      <c r="F2" s="114"/>
      <c r="G2" s="123"/>
      <c r="H2" s="123"/>
      <c r="I2" s="125"/>
      <c r="J2" s="7"/>
      <c r="M2" s="106"/>
      <c r="N2" s="107"/>
      <c r="O2" s="107"/>
      <c r="P2" s="108"/>
      <c r="Q2" s="43"/>
      <c r="R2" s="92"/>
      <c r="S2" s="93"/>
      <c r="T2" s="93"/>
      <c r="U2" s="94"/>
    </row>
    <row r="3" spans="1:28" ht="19.95" hidden="1" customHeight="1" x14ac:dyDescent="0.35">
      <c r="B3" s="7"/>
      <c r="C3" s="126" t="s">
        <v>65</v>
      </c>
      <c r="D3" s="127"/>
      <c r="E3" s="127"/>
      <c r="F3" s="127"/>
      <c r="G3" s="127"/>
      <c r="H3" s="127"/>
      <c r="I3" s="128"/>
      <c r="J3" s="7"/>
      <c r="M3" s="95"/>
      <c r="N3" s="96"/>
      <c r="O3" s="96"/>
      <c r="P3" s="96"/>
      <c r="Q3" s="96"/>
      <c r="R3" s="96"/>
      <c r="S3" s="96"/>
      <c r="T3" s="96"/>
      <c r="U3" s="97"/>
    </row>
    <row r="4" spans="1:28" ht="19.95" hidden="1" customHeight="1" x14ac:dyDescent="0.35">
      <c r="B4" s="7"/>
      <c r="C4" s="129" t="s">
        <v>80</v>
      </c>
      <c r="D4" s="130"/>
      <c r="E4" s="130"/>
      <c r="F4" s="130"/>
      <c r="G4" s="130"/>
      <c r="H4" s="130"/>
      <c r="I4" s="131"/>
      <c r="J4" s="7"/>
      <c r="M4" s="95" t="s">
        <v>17</v>
      </c>
      <c r="N4" s="96"/>
      <c r="O4" s="96"/>
      <c r="P4" s="96"/>
      <c r="Q4" s="96"/>
      <c r="R4" s="96"/>
      <c r="S4" s="96"/>
      <c r="T4" s="96"/>
      <c r="U4" s="97"/>
    </row>
    <row r="5" spans="1:28" ht="20.100000000000001" customHeight="1" thickBot="1" x14ac:dyDescent="0.4">
      <c r="B5" s="7"/>
      <c r="C5" s="109" t="s">
        <v>23</v>
      </c>
      <c r="D5" s="110"/>
      <c r="E5" s="8"/>
      <c r="F5" s="8"/>
      <c r="G5" s="4"/>
      <c r="H5" s="12" t="s">
        <v>0</v>
      </c>
      <c r="I5" s="9"/>
      <c r="J5" s="7"/>
      <c r="M5" s="95" t="s">
        <v>48</v>
      </c>
      <c r="N5" s="96"/>
      <c r="O5" s="96"/>
      <c r="P5" s="96"/>
      <c r="Q5" s="96"/>
      <c r="R5" s="96"/>
      <c r="S5" s="96"/>
      <c r="T5" s="96"/>
      <c r="U5" s="97"/>
    </row>
    <row r="6" spans="1:28" ht="20.100000000000001" customHeight="1" thickTop="1" x14ac:dyDescent="0.3">
      <c r="B6" s="7"/>
      <c r="C6" s="119" t="s">
        <v>1</v>
      </c>
      <c r="D6" s="101" t="s">
        <v>2</v>
      </c>
      <c r="E6" s="101" t="s">
        <v>3</v>
      </c>
      <c r="F6" s="101" t="s">
        <v>4</v>
      </c>
      <c r="G6" s="117" t="s">
        <v>7</v>
      </c>
      <c r="H6" s="118"/>
      <c r="I6" s="133" t="s">
        <v>5</v>
      </c>
      <c r="J6" s="7"/>
      <c r="M6" s="98" t="s">
        <v>95</v>
      </c>
      <c r="N6" s="99"/>
      <c r="O6" s="99"/>
      <c r="P6" s="99"/>
      <c r="Q6" s="99"/>
      <c r="R6" s="99"/>
      <c r="S6" s="99"/>
      <c r="T6" s="99"/>
      <c r="U6" s="100"/>
    </row>
    <row r="7" spans="1:28" ht="15" customHeight="1" thickBot="1" x14ac:dyDescent="0.35">
      <c r="A7" s="6"/>
      <c r="B7" s="7"/>
      <c r="C7" s="120"/>
      <c r="D7" s="121"/>
      <c r="E7" s="121"/>
      <c r="F7" s="121"/>
      <c r="G7" s="24" t="s">
        <v>9</v>
      </c>
      <c r="H7" s="24" t="s">
        <v>8</v>
      </c>
      <c r="I7" s="134"/>
      <c r="J7" s="7"/>
      <c r="M7" s="109" t="s">
        <v>96</v>
      </c>
      <c r="N7" s="110"/>
      <c r="O7" s="8"/>
      <c r="P7" s="8"/>
      <c r="Q7" s="8"/>
      <c r="R7" s="8"/>
      <c r="S7" s="4"/>
      <c r="T7" s="12" t="s">
        <v>0</v>
      </c>
      <c r="U7" s="31"/>
    </row>
    <row r="8" spans="1:28" ht="28.5" customHeight="1" thickTop="1" x14ac:dyDescent="0.3">
      <c r="B8" s="7"/>
      <c r="C8" s="135" t="s">
        <v>35</v>
      </c>
      <c r="D8" s="136"/>
      <c r="E8" s="136"/>
      <c r="F8" s="136"/>
      <c r="G8" s="136"/>
      <c r="H8" s="136"/>
      <c r="I8" s="136"/>
      <c r="J8" s="7"/>
      <c r="M8" s="119" t="s">
        <v>1</v>
      </c>
      <c r="N8" s="101" t="s">
        <v>49</v>
      </c>
      <c r="O8" s="101" t="s">
        <v>3</v>
      </c>
      <c r="P8" s="101" t="s">
        <v>4</v>
      </c>
      <c r="Q8" s="115" t="s">
        <v>54</v>
      </c>
      <c r="R8" s="116"/>
      <c r="S8" s="117" t="s">
        <v>57</v>
      </c>
      <c r="T8" s="118"/>
      <c r="U8" s="88" t="s">
        <v>58</v>
      </c>
      <c r="AA8" s="27"/>
      <c r="AB8" s="27"/>
    </row>
    <row r="9" spans="1:28" ht="25.5" customHeight="1" x14ac:dyDescent="0.3">
      <c r="B9" s="7"/>
      <c r="C9" s="19">
        <v>1</v>
      </c>
      <c r="D9" s="38" t="s">
        <v>63</v>
      </c>
      <c r="E9" s="17" t="s">
        <v>10</v>
      </c>
      <c r="F9" s="40">
        <v>23</v>
      </c>
      <c r="G9" s="22">
        <v>600</v>
      </c>
      <c r="H9" s="22">
        <f>G9*F9</f>
        <v>13800</v>
      </c>
      <c r="I9" s="137" t="s">
        <v>86</v>
      </c>
      <c r="J9" s="7"/>
      <c r="M9" s="132"/>
      <c r="N9" s="102"/>
      <c r="O9" s="102"/>
      <c r="P9" s="102"/>
      <c r="Q9" s="24" t="s">
        <v>55</v>
      </c>
      <c r="R9" s="24" t="s">
        <v>56</v>
      </c>
      <c r="S9" s="24" t="s">
        <v>55</v>
      </c>
      <c r="T9" s="24" t="s">
        <v>59</v>
      </c>
      <c r="U9" s="88"/>
    </row>
    <row r="10" spans="1:28" s="7" customFormat="1" ht="21.75" customHeight="1" x14ac:dyDescent="0.3">
      <c r="C10" s="19">
        <v>2</v>
      </c>
      <c r="D10" s="38" t="s">
        <v>40</v>
      </c>
      <c r="E10" s="19" t="s">
        <v>21</v>
      </c>
      <c r="F10" s="21">
        <v>95</v>
      </c>
      <c r="G10" s="22">
        <v>480</v>
      </c>
      <c r="H10" s="22">
        <f t="shared" ref="H10:H15" si="0">F10*G10</f>
        <v>45600</v>
      </c>
      <c r="I10" s="137"/>
      <c r="L10" s="5"/>
      <c r="M10" s="15">
        <v>1</v>
      </c>
      <c r="N10" s="16" t="s">
        <v>12</v>
      </c>
      <c r="O10" s="17" t="s">
        <v>10</v>
      </c>
      <c r="P10" s="21">
        <v>13</v>
      </c>
      <c r="Q10" s="21">
        <v>0</v>
      </c>
      <c r="R10" s="21">
        <v>6</v>
      </c>
      <c r="S10" s="22">
        <v>0</v>
      </c>
      <c r="T10" s="22">
        <v>0</v>
      </c>
      <c r="U10" s="35">
        <f t="shared" ref="U10:U16" si="1">((T10*R10)+(S10*Q10))</f>
        <v>0</v>
      </c>
      <c r="V10" s="5"/>
      <c r="W10" s="5"/>
      <c r="X10" s="5"/>
      <c r="Y10" s="5"/>
      <c r="Z10" s="5"/>
    </row>
    <row r="11" spans="1:28" s="7" customFormat="1" ht="21.75" customHeight="1" x14ac:dyDescent="0.3">
      <c r="C11" s="19">
        <v>3</v>
      </c>
      <c r="D11" s="38" t="s">
        <v>20</v>
      </c>
      <c r="E11" s="19" t="s">
        <v>41</v>
      </c>
      <c r="F11" s="21">
        <v>10.5</v>
      </c>
      <c r="G11" s="22">
        <v>500</v>
      </c>
      <c r="H11" s="22">
        <f t="shared" si="0"/>
        <v>5250</v>
      </c>
      <c r="I11" s="137"/>
      <c r="L11" s="5"/>
      <c r="M11" s="15">
        <v>2</v>
      </c>
      <c r="N11" s="16" t="s">
        <v>50</v>
      </c>
      <c r="O11" s="17" t="s">
        <v>10</v>
      </c>
      <c r="P11" s="21">
        <v>13</v>
      </c>
      <c r="Q11" s="21">
        <v>3</v>
      </c>
      <c r="R11" s="21">
        <v>6</v>
      </c>
      <c r="S11" s="22">
        <v>0</v>
      </c>
      <c r="T11" s="22">
        <v>0</v>
      </c>
      <c r="U11" s="35">
        <f t="shared" si="1"/>
        <v>0</v>
      </c>
      <c r="V11" s="5"/>
      <c r="W11" s="5"/>
      <c r="X11" s="5"/>
      <c r="Y11" s="5"/>
      <c r="Z11" s="5"/>
    </row>
    <row r="12" spans="1:28" s="7" customFormat="1" ht="21.75" customHeight="1" x14ac:dyDescent="0.3">
      <c r="C12" s="19">
        <v>4</v>
      </c>
      <c r="D12" s="38" t="s">
        <v>42</v>
      </c>
      <c r="E12" s="19" t="s">
        <v>41</v>
      </c>
      <c r="F12" s="21">
        <v>2</v>
      </c>
      <c r="G12" s="22">
        <v>1500</v>
      </c>
      <c r="H12" s="22">
        <f t="shared" si="0"/>
        <v>3000</v>
      </c>
      <c r="I12" s="137"/>
      <c r="L12" s="5"/>
      <c r="M12" s="15">
        <v>3</v>
      </c>
      <c r="N12" s="16" t="s">
        <v>61</v>
      </c>
      <c r="O12" s="17" t="s">
        <v>10</v>
      </c>
      <c r="P12" s="21">
        <v>5.5</v>
      </c>
      <c r="Q12" s="21">
        <v>3</v>
      </c>
      <c r="R12" s="21">
        <v>6</v>
      </c>
      <c r="S12" s="22">
        <v>0</v>
      </c>
      <c r="T12" s="22">
        <v>0</v>
      </c>
      <c r="U12" s="35">
        <f t="shared" si="1"/>
        <v>0</v>
      </c>
      <c r="V12" s="5"/>
      <c r="W12" s="5"/>
      <c r="X12" s="5"/>
      <c r="Y12" s="5"/>
      <c r="Z12" s="5"/>
    </row>
    <row r="13" spans="1:28" s="7" customFormat="1" ht="21.75" customHeight="1" x14ac:dyDescent="0.3">
      <c r="C13" s="19">
        <v>5</v>
      </c>
      <c r="D13" s="38" t="s">
        <v>88</v>
      </c>
      <c r="E13" s="19" t="s">
        <v>39</v>
      </c>
      <c r="F13" s="21">
        <v>178</v>
      </c>
      <c r="G13" s="22">
        <v>105</v>
      </c>
      <c r="H13" s="22">
        <f t="shared" si="0"/>
        <v>18690</v>
      </c>
      <c r="I13" s="137"/>
      <c r="L13" s="5"/>
      <c r="M13" s="15">
        <v>4</v>
      </c>
      <c r="N13" s="16" t="s">
        <v>51</v>
      </c>
      <c r="O13" s="17" t="s">
        <v>10</v>
      </c>
      <c r="P13" s="21">
        <v>0.8</v>
      </c>
      <c r="Q13" s="21">
        <v>1</v>
      </c>
      <c r="R13" s="21">
        <v>1</v>
      </c>
      <c r="S13" s="22">
        <v>0</v>
      </c>
      <c r="T13" s="22">
        <v>0</v>
      </c>
      <c r="U13" s="35">
        <f t="shared" si="1"/>
        <v>0</v>
      </c>
      <c r="V13" s="5"/>
      <c r="W13" s="5"/>
      <c r="X13" s="5"/>
      <c r="Y13" s="5"/>
      <c r="Z13" s="5"/>
    </row>
    <row r="14" spans="1:28" s="7" customFormat="1" ht="21.75" customHeight="1" x14ac:dyDescent="0.3">
      <c r="C14" s="19">
        <v>6</v>
      </c>
      <c r="D14" s="38" t="s">
        <v>70</v>
      </c>
      <c r="E14" s="19" t="s">
        <v>39</v>
      </c>
      <c r="F14" s="21">
        <v>1.5</v>
      </c>
      <c r="G14" s="22">
        <v>100</v>
      </c>
      <c r="H14" s="22">
        <f t="shared" si="0"/>
        <v>150</v>
      </c>
      <c r="I14" s="44"/>
      <c r="L14" s="5"/>
      <c r="M14" s="15">
        <v>5</v>
      </c>
      <c r="N14" s="16" t="s">
        <v>52</v>
      </c>
      <c r="O14" s="19" t="s">
        <v>11</v>
      </c>
      <c r="P14" s="21">
        <v>38</v>
      </c>
      <c r="Q14" s="21">
        <v>2</v>
      </c>
      <c r="R14" s="21">
        <v>4</v>
      </c>
      <c r="S14" s="22">
        <v>0</v>
      </c>
      <c r="T14" s="22">
        <v>0</v>
      </c>
      <c r="U14" s="35">
        <f t="shared" si="1"/>
        <v>0</v>
      </c>
      <c r="V14" s="5"/>
      <c r="W14" s="5"/>
      <c r="X14" s="5"/>
      <c r="Y14" s="5"/>
      <c r="Z14" s="5"/>
    </row>
    <row r="15" spans="1:28" s="7" customFormat="1" ht="21.75" customHeight="1" x14ac:dyDescent="0.3">
      <c r="C15" s="19">
        <v>7</v>
      </c>
      <c r="D15" s="38" t="s">
        <v>43</v>
      </c>
      <c r="E15" s="19" t="s">
        <v>13</v>
      </c>
      <c r="F15" s="21">
        <v>40</v>
      </c>
      <c r="G15" s="22">
        <v>0</v>
      </c>
      <c r="H15" s="22">
        <f t="shared" si="0"/>
        <v>0</v>
      </c>
      <c r="I15" s="44" t="s">
        <v>92</v>
      </c>
      <c r="L15" s="5"/>
      <c r="M15" s="15">
        <v>6</v>
      </c>
      <c r="N15" s="25" t="s">
        <v>60</v>
      </c>
      <c r="O15" s="25" t="s">
        <v>11</v>
      </c>
      <c r="P15" s="22">
        <v>16</v>
      </c>
      <c r="Q15" s="22">
        <v>2</v>
      </c>
      <c r="R15" s="22">
        <v>0</v>
      </c>
      <c r="S15" s="22">
        <v>0</v>
      </c>
      <c r="T15" s="22">
        <v>0</v>
      </c>
      <c r="U15" s="35">
        <f t="shared" si="1"/>
        <v>0</v>
      </c>
      <c r="V15" s="5"/>
      <c r="W15" s="5"/>
      <c r="X15" s="5"/>
      <c r="Y15" s="5"/>
      <c r="Z15" s="5"/>
    </row>
    <row r="16" spans="1:28" s="7" customFormat="1" ht="21.75" customHeight="1" x14ac:dyDescent="0.3">
      <c r="C16" s="19">
        <v>8</v>
      </c>
      <c r="D16" s="38" t="s">
        <v>44</v>
      </c>
      <c r="E16" s="19" t="s">
        <v>13</v>
      </c>
      <c r="F16" s="22">
        <v>2750</v>
      </c>
      <c r="G16" s="22">
        <v>4</v>
      </c>
      <c r="H16" s="22">
        <f t="shared" ref="H16:H31" si="2">F16*G16</f>
        <v>11000</v>
      </c>
      <c r="I16" s="45"/>
      <c r="M16" s="15">
        <v>7</v>
      </c>
      <c r="N16" s="16" t="s">
        <v>53</v>
      </c>
      <c r="O16" s="19" t="s">
        <v>11</v>
      </c>
      <c r="P16" s="21">
        <v>38</v>
      </c>
      <c r="Q16" s="21">
        <v>1</v>
      </c>
      <c r="R16" s="21">
        <v>0</v>
      </c>
      <c r="S16" s="22">
        <v>0</v>
      </c>
      <c r="T16" s="22">
        <v>0</v>
      </c>
      <c r="U16" s="35">
        <f t="shared" si="1"/>
        <v>0</v>
      </c>
      <c r="AB16" s="28"/>
    </row>
    <row r="17" spans="3:21" s="7" customFormat="1" ht="21.75" customHeight="1" thickBot="1" x14ac:dyDescent="0.35">
      <c r="C17" s="19">
        <v>9</v>
      </c>
      <c r="D17" s="38" t="s">
        <v>64</v>
      </c>
      <c r="E17" s="19" t="s">
        <v>67</v>
      </c>
      <c r="F17" s="22">
        <v>2</v>
      </c>
      <c r="G17" s="22">
        <v>900</v>
      </c>
      <c r="H17" s="22">
        <f t="shared" si="2"/>
        <v>1800</v>
      </c>
      <c r="I17" s="19" t="s">
        <v>68</v>
      </c>
      <c r="K17" s="29"/>
      <c r="L17" s="29"/>
      <c r="M17" s="26"/>
      <c r="N17" s="140" t="s">
        <v>62</v>
      </c>
      <c r="O17" s="141"/>
      <c r="P17" s="141"/>
      <c r="Q17" s="141"/>
      <c r="R17" s="142"/>
      <c r="S17" s="143">
        <f>SUM(U10:U16)</f>
        <v>0</v>
      </c>
      <c r="T17" s="144"/>
      <c r="U17" s="36">
        <f>(S17/90)</f>
        <v>0</v>
      </c>
    </row>
    <row r="18" spans="3:21" s="7" customFormat="1" ht="25.5" customHeight="1" x14ac:dyDescent="0.3">
      <c r="C18" s="19">
        <v>10</v>
      </c>
      <c r="D18" s="38" t="s">
        <v>84</v>
      </c>
      <c r="E18" s="19" t="s">
        <v>66</v>
      </c>
      <c r="F18" s="22">
        <v>2</v>
      </c>
      <c r="G18" s="22">
        <v>0</v>
      </c>
      <c r="H18" s="22">
        <f t="shared" si="2"/>
        <v>0</v>
      </c>
      <c r="I18" s="19" t="s">
        <v>83</v>
      </c>
      <c r="J18" s="32"/>
    </row>
    <row r="19" spans="3:21" s="7" customFormat="1" ht="24" customHeight="1" x14ac:dyDescent="0.3">
      <c r="C19" s="19">
        <v>11</v>
      </c>
      <c r="D19" s="38" t="s">
        <v>74</v>
      </c>
      <c r="E19" s="19" t="s">
        <v>13</v>
      </c>
      <c r="F19" s="17">
        <v>2</v>
      </c>
      <c r="G19" s="18">
        <v>7300</v>
      </c>
      <c r="H19" s="18">
        <f t="shared" si="2"/>
        <v>14600</v>
      </c>
      <c r="I19" s="16" t="s">
        <v>76</v>
      </c>
      <c r="J19" s="32"/>
    </row>
    <row r="20" spans="3:21" s="7" customFormat="1" ht="24" customHeight="1" x14ac:dyDescent="0.3">
      <c r="C20" s="19">
        <v>12</v>
      </c>
      <c r="D20" s="38" t="s">
        <v>75</v>
      </c>
      <c r="E20" s="19" t="s">
        <v>13</v>
      </c>
      <c r="F20" s="17">
        <v>2</v>
      </c>
      <c r="G20" s="18">
        <v>2000</v>
      </c>
      <c r="H20" s="18">
        <f t="shared" si="2"/>
        <v>4000</v>
      </c>
      <c r="I20" s="16" t="s">
        <v>77</v>
      </c>
      <c r="J20" s="32"/>
    </row>
    <row r="21" spans="3:21" s="7" customFormat="1" ht="41.25" customHeight="1" x14ac:dyDescent="0.3">
      <c r="C21" s="19">
        <v>13</v>
      </c>
      <c r="D21" s="38" t="s">
        <v>14</v>
      </c>
      <c r="E21" s="19" t="s">
        <v>16</v>
      </c>
      <c r="F21" s="17">
        <v>11.25</v>
      </c>
      <c r="G21" s="18">
        <v>880</v>
      </c>
      <c r="H21" s="18">
        <f t="shared" si="2"/>
        <v>9900</v>
      </c>
      <c r="I21" s="19" t="s">
        <v>31</v>
      </c>
      <c r="J21" s="32"/>
    </row>
    <row r="22" spans="3:21" s="14" customFormat="1" ht="36.75" customHeight="1" x14ac:dyDescent="0.3">
      <c r="C22" s="19">
        <v>14</v>
      </c>
      <c r="D22" s="38" t="s">
        <v>45</v>
      </c>
      <c r="E22" s="19" t="s">
        <v>13</v>
      </c>
      <c r="F22" s="22">
        <v>24</v>
      </c>
      <c r="G22" s="22">
        <v>0</v>
      </c>
      <c r="H22" s="22">
        <f t="shared" si="2"/>
        <v>0</v>
      </c>
      <c r="I22" s="19" t="s">
        <v>83</v>
      </c>
      <c r="J22" s="32"/>
    </row>
    <row r="23" spans="3:21" s="14" customFormat="1" ht="14.25" customHeight="1" x14ac:dyDescent="0.3">
      <c r="C23" s="19">
        <v>15</v>
      </c>
      <c r="D23" s="38" t="s">
        <v>27</v>
      </c>
      <c r="E23" s="19" t="s">
        <v>13</v>
      </c>
      <c r="F23" s="17">
        <v>16</v>
      </c>
      <c r="G23" s="18">
        <v>220</v>
      </c>
      <c r="H23" s="18">
        <f t="shared" si="2"/>
        <v>3520</v>
      </c>
      <c r="I23" s="19" t="s">
        <v>28</v>
      </c>
      <c r="J23" s="32"/>
    </row>
    <row r="24" spans="3:21" s="14" customFormat="1" ht="14.25" customHeight="1" x14ac:dyDescent="0.3">
      <c r="C24" s="19">
        <v>16</v>
      </c>
      <c r="D24" s="38" t="s">
        <v>30</v>
      </c>
      <c r="E24" s="19" t="s">
        <v>11</v>
      </c>
      <c r="F24" s="17">
        <v>6</v>
      </c>
      <c r="G24" s="18">
        <v>25</v>
      </c>
      <c r="H24" s="18">
        <f t="shared" si="2"/>
        <v>150</v>
      </c>
      <c r="I24" s="19"/>
      <c r="J24" s="32"/>
    </row>
    <row r="25" spans="3:21" s="14" customFormat="1" ht="15.75" customHeight="1" x14ac:dyDescent="0.3">
      <c r="C25" s="19">
        <v>17</v>
      </c>
      <c r="D25" s="38" t="s">
        <v>29</v>
      </c>
      <c r="E25" s="19" t="s">
        <v>11</v>
      </c>
      <c r="F25" s="17">
        <v>6</v>
      </c>
      <c r="G25" s="18">
        <v>37</v>
      </c>
      <c r="H25" s="18">
        <f t="shared" si="2"/>
        <v>222</v>
      </c>
      <c r="I25" s="19"/>
      <c r="J25" s="32"/>
    </row>
    <row r="26" spans="3:21" s="14" customFormat="1" ht="13.5" customHeight="1" x14ac:dyDescent="0.3">
      <c r="C26" s="19">
        <v>18</v>
      </c>
      <c r="D26" s="38" t="s">
        <v>94</v>
      </c>
      <c r="E26" s="19" t="s">
        <v>11</v>
      </c>
      <c r="F26" s="17">
        <v>6</v>
      </c>
      <c r="G26" s="18">
        <v>350</v>
      </c>
      <c r="H26" s="18">
        <f t="shared" si="2"/>
        <v>2100</v>
      </c>
      <c r="I26" s="19"/>
      <c r="J26" s="32"/>
    </row>
    <row r="27" spans="3:21" s="14" customFormat="1" ht="15" customHeight="1" x14ac:dyDescent="0.3">
      <c r="C27" s="19">
        <v>19</v>
      </c>
      <c r="D27" s="38" t="s">
        <v>89</v>
      </c>
      <c r="E27" s="19" t="s">
        <v>11</v>
      </c>
      <c r="F27" s="17">
        <v>36</v>
      </c>
      <c r="G27" s="18">
        <v>700</v>
      </c>
      <c r="H27" s="18">
        <f t="shared" si="2"/>
        <v>25200</v>
      </c>
      <c r="I27" s="44"/>
      <c r="J27" s="32"/>
    </row>
    <row r="28" spans="3:21" s="14" customFormat="1" ht="15" customHeight="1" x14ac:dyDescent="0.3">
      <c r="C28" s="19">
        <v>20</v>
      </c>
      <c r="D28" s="38" t="s">
        <v>32</v>
      </c>
      <c r="E28" s="19" t="s">
        <v>13</v>
      </c>
      <c r="F28" s="17">
        <v>1</v>
      </c>
      <c r="G28" s="18">
        <v>200</v>
      </c>
      <c r="H28" s="18">
        <f t="shared" si="2"/>
        <v>200</v>
      </c>
      <c r="I28" s="19" t="s">
        <v>34</v>
      </c>
      <c r="J28" s="32"/>
    </row>
    <row r="29" spans="3:21" s="14" customFormat="1" ht="15" customHeight="1" x14ac:dyDescent="0.3">
      <c r="C29" s="19">
        <v>21</v>
      </c>
      <c r="D29" s="38" t="s">
        <v>78</v>
      </c>
      <c r="E29" s="19" t="s">
        <v>16</v>
      </c>
      <c r="F29" s="17">
        <v>12</v>
      </c>
      <c r="G29" s="18">
        <v>90</v>
      </c>
      <c r="H29" s="18">
        <f t="shared" si="2"/>
        <v>1080</v>
      </c>
      <c r="I29" s="19" t="s">
        <v>19</v>
      </c>
      <c r="J29" s="32"/>
    </row>
    <row r="30" spans="3:21" s="7" customFormat="1" ht="16.5" customHeight="1" x14ac:dyDescent="0.3">
      <c r="C30" s="19">
        <v>22</v>
      </c>
      <c r="D30" s="38" t="s">
        <v>79</v>
      </c>
      <c r="E30" s="19" t="s">
        <v>16</v>
      </c>
      <c r="F30" s="17">
        <v>6</v>
      </c>
      <c r="G30" s="18">
        <v>80</v>
      </c>
      <c r="H30" s="18">
        <f t="shared" si="2"/>
        <v>480</v>
      </c>
      <c r="I30" s="19"/>
    </row>
    <row r="31" spans="3:21" s="7" customFormat="1" ht="17.25" customHeight="1" x14ac:dyDescent="0.3">
      <c r="C31" s="19">
        <v>23</v>
      </c>
      <c r="D31" s="38" t="s">
        <v>26</v>
      </c>
      <c r="E31" s="19" t="s">
        <v>13</v>
      </c>
      <c r="F31" s="18">
        <v>6</v>
      </c>
      <c r="G31" s="18">
        <v>85</v>
      </c>
      <c r="H31" s="18">
        <f t="shared" si="2"/>
        <v>510</v>
      </c>
      <c r="I31" s="19"/>
    </row>
    <row r="32" spans="3:21" s="7" customFormat="1" ht="17.25" customHeight="1" x14ac:dyDescent="0.3">
      <c r="C32" s="19">
        <v>24</v>
      </c>
      <c r="D32" s="38" t="s">
        <v>81</v>
      </c>
      <c r="E32" s="19" t="s">
        <v>13</v>
      </c>
      <c r="F32" s="17">
        <v>2</v>
      </c>
      <c r="G32" s="18">
        <v>120</v>
      </c>
      <c r="H32" s="18">
        <f t="shared" ref="H32:H35" si="3">F32*G32</f>
        <v>240</v>
      </c>
      <c r="I32" s="19"/>
    </row>
    <row r="33" spans="3:10" s="7" customFormat="1" ht="15.75" customHeight="1" x14ac:dyDescent="0.3">
      <c r="C33" s="19">
        <v>25</v>
      </c>
      <c r="D33" s="38" t="s">
        <v>82</v>
      </c>
      <c r="E33" s="19" t="s">
        <v>13</v>
      </c>
      <c r="F33" s="17">
        <v>2</v>
      </c>
      <c r="G33" s="18">
        <v>150</v>
      </c>
      <c r="H33" s="18">
        <f t="shared" si="3"/>
        <v>300</v>
      </c>
      <c r="I33" s="16"/>
    </row>
    <row r="34" spans="3:10" s="7" customFormat="1" ht="20.25" customHeight="1" x14ac:dyDescent="0.3">
      <c r="C34" s="19">
        <v>26</v>
      </c>
      <c r="D34" s="38" t="s">
        <v>91</v>
      </c>
      <c r="E34" s="19" t="s">
        <v>13</v>
      </c>
      <c r="F34" s="17">
        <v>2</v>
      </c>
      <c r="G34" s="18">
        <v>130</v>
      </c>
      <c r="H34" s="18">
        <f t="shared" si="3"/>
        <v>260</v>
      </c>
      <c r="I34" s="16"/>
      <c r="J34" s="32"/>
    </row>
    <row r="35" spans="3:10" s="7" customFormat="1" ht="17.25" customHeight="1" x14ac:dyDescent="0.3">
      <c r="C35" s="19">
        <v>27</v>
      </c>
      <c r="D35" s="38" t="s">
        <v>93</v>
      </c>
      <c r="E35" s="19" t="s">
        <v>13</v>
      </c>
      <c r="F35" s="17">
        <v>1</v>
      </c>
      <c r="G35" s="18">
        <v>1500</v>
      </c>
      <c r="H35" s="18">
        <f t="shared" si="3"/>
        <v>1500</v>
      </c>
      <c r="I35" s="44"/>
      <c r="J35" s="32"/>
    </row>
    <row r="36" spans="3:10" s="7" customFormat="1" ht="16.5" customHeight="1" x14ac:dyDescent="0.3">
      <c r="C36" s="19">
        <v>28</v>
      </c>
      <c r="D36" s="38" t="s">
        <v>87</v>
      </c>
      <c r="E36" s="19" t="s">
        <v>16</v>
      </c>
      <c r="F36" s="22">
        <v>2</v>
      </c>
      <c r="G36" s="22">
        <v>320</v>
      </c>
      <c r="H36" s="22">
        <f>F36*G36</f>
        <v>640</v>
      </c>
      <c r="I36" s="16"/>
      <c r="J36" s="32"/>
    </row>
    <row r="37" spans="3:10" s="7" customFormat="1" ht="16.5" customHeight="1" x14ac:dyDescent="0.3">
      <c r="C37" s="19">
        <v>29</v>
      </c>
      <c r="D37" s="38" t="s">
        <v>90</v>
      </c>
      <c r="E37" s="19" t="s">
        <v>13</v>
      </c>
      <c r="F37" s="22">
        <v>1</v>
      </c>
      <c r="G37" s="22">
        <v>280</v>
      </c>
      <c r="H37" s="22">
        <f>F37*G37</f>
        <v>280</v>
      </c>
      <c r="I37" s="16"/>
      <c r="J37" s="32"/>
    </row>
    <row r="38" spans="3:10" customFormat="1" ht="15" customHeight="1" x14ac:dyDescent="0.3">
      <c r="C38" s="19">
        <v>30</v>
      </c>
      <c r="D38" s="38" t="s">
        <v>18</v>
      </c>
      <c r="E38" s="19" t="s">
        <v>13</v>
      </c>
      <c r="F38" s="17">
        <v>2</v>
      </c>
      <c r="G38" s="18">
        <v>3500</v>
      </c>
      <c r="H38" s="18">
        <f>F38*G38</f>
        <v>7000</v>
      </c>
      <c r="I38" s="19" t="s">
        <v>33</v>
      </c>
      <c r="J38" s="33"/>
    </row>
    <row r="39" spans="3:10" customFormat="1" ht="15" customHeight="1" x14ac:dyDescent="0.3">
      <c r="C39" s="19">
        <v>31</v>
      </c>
      <c r="D39" s="38" t="s">
        <v>69</v>
      </c>
      <c r="E39" s="19" t="s">
        <v>39</v>
      </c>
      <c r="F39" s="22">
        <v>1</v>
      </c>
      <c r="G39" s="22">
        <v>0</v>
      </c>
      <c r="H39" s="22">
        <f>F39*G39</f>
        <v>0</v>
      </c>
      <c r="I39" s="19" t="s">
        <v>83</v>
      </c>
      <c r="J39" s="33"/>
    </row>
    <row r="40" spans="3:10" customFormat="1" x14ac:dyDescent="0.3">
      <c r="C40" s="19">
        <v>32</v>
      </c>
      <c r="D40" s="39" t="s">
        <v>46</v>
      </c>
      <c r="E40" s="23" t="s">
        <v>47</v>
      </c>
      <c r="F40" s="23">
        <v>3</v>
      </c>
      <c r="G40" s="23">
        <v>0</v>
      </c>
      <c r="H40" s="23">
        <f>F40*G40</f>
        <v>0</v>
      </c>
      <c r="I40" s="19" t="s">
        <v>83</v>
      </c>
    </row>
    <row r="41" spans="3:10" customFormat="1" x14ac:dyDescent="0.3">
      <c r="C41" s="5"/>
      <c r="D41" s="146" t="s">
        <v>73</v>
      </c>
      <c r="E41" s="147"/>
      <c r="F41" s="147"/>
      <c r="G41" s="147"/>
      <c r="H41" s="147"/>
      <c r="I41" s="148"/>
    </row>
    <row r="42" spans="3:10" customFormat="1" x14ac:dyDescent="0.3">
      <c r="C42" s="10">
        <v>33</v>
      </c>
      <c r="D42" s="13" t="s">
        <v>24</v>
      </c>
      <c r="E42" s="1" t="s">
        <v>16</v>
      </c>
      <c r="F42" s="2">
        <v>3</v>
      </c>
      <c r="G42" s="3">
        <v>2000</v>
      </c>
      <c r="H42" s="3">
        <f>(G42*F42)</f>
        <v>6000</v>
      </c>
      <c r="I42" s="11"/>
    </row>
    <row r="43" spans="3:10" customFormat="1" x14ac:dyDescent="0.3">
      <c r="C43" s="10">
        <v>34</v>
      </c>
      <c r="D43" s="13" t="s">
        <v>25</v>
      </c>
      <c r="E43" s="1" t="s">
        <v>22</v>
      </c>
      <c r="F43" s="2">
        <v>1</v>
      </c>
      <c r="G43" s="3">
        <v>6000</v>
      </c>
      <c r="H43" s="3">
        <v>5800</v>
      </c>
      <c r="I43" s="37" t="s">
        <v>19</v>
      </c>
    </row>
    <row r="44" spans="3:10" customFormat="1" x14ac:dyDescent="0.3">
      <c r="C44" s="10">
        <v>35</v>
      </c>
      <c r="D44" s="13" t="s">
        <v>40</v>
      </c>
      <c r="E44" s="1" t="s">
        <v>21</v>
      </c>
      <c r="F44" s="2">
        <v>2</v>
      </c>
      <c r="G44" s="3">
        <v>480</v>
      </c>
      <c r="H44" s="3">
        <f>(G44*F44)</f>
        <v>960</v>
      </c>
      <c r="I44" s="11"/>
    </row>
    <row r="45" spans="3:10" customFormat="1" x14ac:dyDescent="0.3">
      <c r="C45" s="10">
        <v>36</v>
      </c>
      <c r="D45" s="13" t="s">
        <v>20</v>
      </c>
      <c r="E45" s="1" t="s">
        <v>10</v>
      </c>
      <c r="F45" s="2">
        <v>0.2</v>
      </c>
      <c r="G45" s="3">
        <v>500</v>
      </c>
      <c r="H45" s="3">
        <f>(G45*F45)</f>
        <v>100</v>
      </c>
      <c r="I45" s="11"/>
    </row>
    <row r="46" spans="3:10" s="14" customFormat="1" ht="16.5" customHeight="1" x14ac:dyDescent="0.3">
      <c r="C46" s="10">
        <v>37</v>
      </c>
      <c r="D46" s="13" t="s">
        <v>71</v>
      </c>
      <c r="E46" s="1" t="s">
        <v>72</v>
      </c>
      <c r="F46" s="2">
        <v>0.4</v>
      </c>
      <c r="G46" s="3">
        <v>1500</v>
      </c>
      <c r="H46" s="3">
        <f>(G46*F46)</f>
        <v>600</v>
      </c>
      <c r="I46" s="11"/>
      <c r="J46" s="32"/>
    </row>
    <row r="47" spans="3:10" ht="21" customHeight="1" x14ac:dyDescent="0.3">
      <c r="C47" s="10">
        <v>38</v>
      </c>
      <c r="D47" s="13" t="s">
        <v>85</v>
      </c>
      <c r="E47" s="1" t="s">
        <v>13</v>
      </c>
      <c r="F47" s="2">
        <v>1</v>
      </c>
      <c r="G47" s="3">
        <v>0</v>
      </c>
      <c r="H47" s="3">
        <f>(G47*F47)</f>
        <v>0</v>
      </c>
      <c r="I47" s="20" t="s">
        <v>83</v>
      </c>
    </row>
    <row r="48" spans="3:10" ht="37.5" customHeight="1" thickBot="1" x14ac:dyDescent="0.35">
      <c r="C48" s="145" t="s">
        <v>15</v>
      </c>
      <c r="D48" s="141"/>
      <c r="E48" s="141"/>
      <c r="F48" s="141"/>
      <c r="G48" s="141"/>
      <c r="H48" s="41">
        <f>SUM(H9:H40,H42:H47)</f>
        <v>184932</v>
      </c>
      <c r="I48" s="30">
        <f>H48/90</f>
        <v>2054.8000000000002</v>
      </c>
    </row>
    <row r="49" spans="4:9" x14ac:dyDescent="0.3">
      <c r="D49" s="138" t="s">
        <v>38</v>
      </c>
      <c r="E49" s="139"/>
      <c r="F49" s="139"/>
      <c r="G49" s="139"/>
      <c r="H49" s="139"/>
      <c r="I49" s="139"/>
    </row>
  </sheetData>
  <mergeCells count="33">
    <mergeCell ref="F6:F7"/>
    <mergeCell ref="D49:I49"/>
    <mergeCell ref="N17:R17"/>
    <mergeCell ref="S17:T17"/>
    <mergeCell ref="C48:G48"/>
    <mergeCell ref="D41:I41"/>
    <mergeCell ref="C1:F2"/>
    <mergeCell ref="Q8:R8"/>
    <mergeCell ref="S8:T8"/>
    <mergeCell ref="C5:D5"/>
    <mergeCell ref="C6:C7"/>
    <mergeCell ref="D6:D7"/>
    <mergeCell ref="E6:E7"/>
    <mergeCell ref="G1:G2"/>
    <mergeCell ref="H1:I2"/>
    <mergeCell ref="C3:I3"/>
    <mergeCell ref="C4:I4"/>
    <mergeCell ref="M8:M9"/>
    <mergeCell ref="G6:H6"/>
    <mergeCell ref="I6:I7"/>
    <mergeCell ref="C8:I8"/>
    <mergeCell ref="I9:I13"/>
    <mergeCell ref="U8:U9"/>
    <mergeCell ref="R1:U2"/>
    <mergeCell ref="M3:U3"/>
    <mergeCell ref="M4:U4"/>
    <mergeCell ref="M5:U5"/>
    <mergeCell ref="M6:U6"/>
    <mergeCell ref="N8:N9"/>
    <mergeCell ref="O8:O9"/>
    <mergeCell ref="P8:P9"/>
    <mergeCell ref="M1:P2"/>
    <mergeCell ref="M7:N7"/>
  </mergeCells>
  <pageMargins left="0.65" right="0.2" top="0.85" bottom="0.7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G22"/>
  <sheetViews>
    <sheetView zoomScale="70" zoomScaleNormal="70" zoomScaleSheetLayoutView="30" workbookViewId="0">
      <selection activeCell="F34" sqref="F34"/>
    </sheetView>
  </sheetViews>
  <sheetFormatPr baseColWidth="10" defaultColWidth="8.88671875" defaultRowHeight="14.4" x14ac:dyDescent="0.3"/>
  <cols>
    <col min="1" max="1" width="5.6640625" customWidth="1"/>
    <col min="2" max="2" width="27.44140625" bestFit="1" customWidth="1"/>
    <col min="3" max="3" width="5" bestFit="1" customWidth="1"/>
    <col min="4" max="4" width="11.5546875" customWidth="1"/>
    <col min="5" max="5" width="18.44140625" customWidth="1"/>
    <col min="6" max="6" width="19.33203125" customWidth="1"/>
    <col min="7" max="7" width="12" customWidth="1"/>
  </cols>
  <sheetData>
    <row r="1" spans="1:7" ht="12" customHeight="1" x14ac:dyDescent="0.4">
      <c r="A1" s="150" t="s">
        <v>106</v>
      </c>
      <c r="B1" s="150"/>
      <c r="C1" s="150"/>
      <c r="D1" s="150"/>
      <c r="E1" s="150"/>
      <c r="F1" s="150"/>
      <c r="G1" s="150"/>
    </row>
    <row r="2" spans="1:7" ht="12" customHeight="1" x14ac:dyDescent="0.3">
      <c r="A2" s="151" t="s">
        <v>119</v>
      </c>
      <c r="B2" s="151"/>
      <c r="C2" s="151"/>
      <c r="D2" s="151"/>
      <c r="E2" s="151"/>
      <c r="F2" s="151"/>
      <c r="G2" s="151"/>
    </row>
    <row r="3" spans="1:7" ht="18" thickBot="1" x14ac:dyDescent="0.35">
      <c r="A3" s="152" t="s">
        <v>120</v>
      </c>
      <c r="B3" s="152"/>
      <c r="C3" s="152"/>
      <c r="D3" s="152"/>
      <c r="E3" s="152"/>
      <c r="F3" s="152"/>
      <c r="G3" s="152"/>
    </row>
    <row r="4" spans="1:7" ht="12" customHeight="1" x14ac:dyDescent="0.3">
      <c r="A4" s="70" t="s">
        <v>109</v>
      </c>
      <c r="B4" s="60" t="s">
        <v>110</v>
      </c>
      <c r="C4" s="61" t="s">
        <v>111</v>
      </c>
      <c r="D4" s="62" t="s">
        <v>112</v>
      </c>
      <c r="E4" s="63" t="s">
        <v>113</v>
      </c>
      <c r="F4" s="63" t="s">
        <v>114</v>
      </c>
      <c r="G4" s="64" t="s">
        <v>115</v>
      </c>
    </row>
    <row r="5" spans="1:7" ht="12" customHeight="1" x14ac:dyDescent="0.3">
      <c r="A5" s="71" t="s">
        <v>121</v>
      </c>
      <c r="B5" s="65" t="s">
        <v>138</v>
      </c>
      <c r="C5" s="72" t="s">
        <v>11</v>
      </c>
      <c r="D5" s="73">
        <v>190</v>
      </c>
      <c r="E5" s="74"/>
      <c r="F5" s="75">
        <f>E5*D5</f>
        <v>0</v>
      </c>
      <c r="G5" s="66"/>
    </row>
    <row r="6" spans="1:7" ht="15.45" customHeight="1" x14ac:dyDescent="0.3">
      <c r="A6" s="71" t="s">
        <v>122</v>
      </c>
      <c r="B6" s="65" t="s">
        <v>139</v>
      </c>
      <c r="C6" s="72" t="s">
        <v>10</v>
      </c>
      <c r="D6" s="73">
        <v>230.92400000000001</v>
      </c>
      <c r="E6" s="74"/>
      <c r="F6" s="75">
        <f t="shared" ref="F6:F19" si="0">E6*D6</f>
        <v>0</v>
      </c>
      <c r="G6" s="66"/>
    </row>
    <row r="7" spans="1:7" x14ac:dyDescent="0.3">
      <c r="A7" s="71" t="s">
        <v>123</v>
      </c>
      <c r="B7" s="65" t="s">
        <v>140</v>
      </c>
      <c r="C7" s="72" t="s">
        <v>10</v>
      </c>
      <c r="D7" s="73">
        <v>223.35</v>
      </c>
      <c r="E7" s="76"/>
      <c r="F7" s="75">
        <f t="shared" si="0"/>
        <v>0</v>
      </c>
      <c r="G7" s="66"/>
    </row>
    <row r="8" spans="1:7" x14ac:dyDescent="0.3">
      <c r="A8" s="71" t="s">
        <v>124</v>
      </c>
      <c r="B8" s="66" t="s">
        <v>141</v>
      </c>
      <c r="C8" s="72" t="s">
        <v>11</v>
      </c>
      <c r="D8" s="73">
        <v>121.97499999999999</v>
      </c>
      <c r="E8" s="74"/>
      <c r="F8" s="75">
        <f t="shared" si="0"/>
        <v>0</v>
      </c>
      <c r="G8" s="66"/>
    </row>
    <row r="9" spans="1:7" ht="58.05" customHeight="1" x14ac:dyDescent="0.3">
      <c r="A9" s="71" t="s">
        <v>125</v>
      </c>
      <c r="B9" s="66" t="s">
        <v>142</v>
      </c>
      <c r="C9" s="77" t="s">
        <v>10</v>
      </c>
      <c r="D9" s="73">
        <v>45.548500000000004</v>
      </c>
      <c r="E9" s="74"/>
      <c r="F9" s="75">
        <f t="shared" si="0"/>
        <v>0</v>
      </c>
      <c r="G9" s="66"/>
    </row>
    <row r="10" spans="1:7" x14ac:dyDescent="0.3">
      <c r="A10" s="71" t="s">
        <v>126</v>
      </c>
      <c r="B10" s="66" t="s">
        <v>143</v>
      </c>
      <c r="C10" s="77" t="s">
        <v>10</v>
      </c>
      <c r="D10" s="73">
        <v>27.844399999999993</v>
      </c>
      <c r="E10" s="74"/>
      <c r="F10" s="75">
        <f t="shared" si="0"/>
        <v>0</v>
      </c>
      <c r="G10" s="66"/>
    </row>
    <row r="11" spans="1:7" x14ac:dyDescent="0.3">
      <c r="A11" s="71" t="s">
        <v>127</v>
      </c>
      <c r="B11" s="66" t="s">
        <v>144</v>
      </c>
      <c r="C11" s="77" t="s">
        <v>11</v>
      </c>
      <c r="D11" s="74">
        <v>260</v>
      </c>
      <c r="E11" s="74"/>
      <c r="F11" s="75">
        <f t="shared" si="0"/>
        <v>0</v>
      </c>
      <c r="G11" s="66"/>
    </row>
    <row r="12" spans="1:7" x14ac:dyDescent="0.3">
      <c r="A12" s="71" t="s">
        <v>128</v>
      </c>
      <c r="B12" s="44" t="s">
        <v>145</v>
      </c>
      <c r="C12" s="77" t="s">
        <v>11</v>
      </c>
      <c r="D12" s="78">
        <v>5.24</v>
      </c>
      <c r="E12" s="79"/>
      <c r="F12" s="75">
        <f t="shared" si="0"/>
        <v>0</v>
      </c>
      <c r="G12" s="44"/>
    </row>
    <row r="13" spans="1:7" x14ac:dyDescent="0.3">
      <c r="A13" s="153" t="s">
        <v>129</v>
      </c>
      <c r="B13" s="44" t="s">
        <v>146</v>
      </c>
      <c r="C13" s="77" t="s">
        <v>16</v>
      </c>
      <c r="D13" s="75">
        <v>6</v>
      </c>
      <c r="E13" s="79"/>
      <c r="F13" s="75">
        <f t="shared" si="0"/>
        <v>0</v>
      </c>
      <c r="G13" s="44"/>
    </row>
    <row r="14" spans="1:7" s="69" customFormat="1" x14ac:dyDescent="0.3">
      <c r="A14" s="154"/>
      <c r="B14" s="44" t="s">
        <v>147</v>
      </c>
      <c r="C14" s="77" t="s">
        <v>148</v>
      </c>
      <c r="D14" s="75">
        <v>1</v>
      </c>
      <c r="E14" s="79"/>
      <c r="F14" s="75">
        <f t="shared" si="0"/>
        <v>0</v>
      </c>
      <c r="G14" s="44"/>
    </row>
    <row r="15" spans="1:7" x14ac:dyDescent="0.3">
      <c r="A15" s="154"/>
      <c r="B15" s="44" t="s">
        <v>149</v>
      </c>
      <c r="C15" s="77" t="s">
        <v>16</v>
      </c>
      <c r="D15" s="75">
        <v>113</v>
      </c>
      <c r="E15" s="79"/>
      <c r="F15" s="75">
        <f t="shared" si="0"/>
        <v>0</v>
      </c>
      <c r="G15" s="44"/>
    </row>
    <row r="16" spans="1:7" x14ac:dyDescent="0.3">
      <c r="A16" s="154"/>
      <c r="B16" s="44" t="s">
        <v>150</v>
      </c>
      <c r="C16" s="77" t="s">
        <v>16</v>
      </c>
      <c r="D16" s="75">
        <v>52</v>
      </c>
      <c r="E16" s="79"/>
      <c r="F16" s="75">
        <f t="shared" si="0"/>
        <v>0</v>
      </c>
      <c r="G16" s="44"/>
    </row>
    <row r="17" spans="1:7" ht="31.05" customHeight="1" x14ac:dyDescent="0.3">
      <c r="A17" s="155"/>
      <c r="B17" s="44" t="s">
        <v>151</v>
      </c>
      <c r="C17" s="77" t="s">
        <v>130</v>
      </c>
      <c r="D17" s="75">
        <v>5</v>
      </c>
      <c r="E17" s="79"/>
      <c r="F17" s="75">
        <f t="shared" si="0"/>
        <v>0</v>
      </c>
      <c r="G17" s="44"/>
    </row>
    <row r="18" spans="1:7" x14ac:dyDescent="0.3">
      <c r="A18" s="71" t="s">
        <v>131</v>
      </c>
      <c r="B18" s="44" t="s">
        <v>152</v>
      </c>
      <c r="C18" s="77" t="s">
        <v>10</v>
      </c>
      <c r="D18" s="74">
        <v>16.667999999999999</v>
      </c>
      <c r="E18" s="80"/>
      <c r="F18" s="75">
        <f t="shared" si="0"/>
        <v>0</v>
      </c>
      <c r="G18" s="44"/>
    </row>
    <row r="19" spans="1:7" x14ac:dyDescent="0.3">
      <c r="A19" s="71" t="s">
        <v>132</v>
      </c>
      <c r="B19" s="67" t="s">
        <v>153</v>
      </c>
      <c r="C19" s="77" t="s">
        <v>154</v>
      </c>
      <c r="D19" s="78">
        <v>1</v>
      </c>
      <c r="E19" s="74"/>
      <c r="F19" s="75">
        <f t="shared" si="0"/>
        <v>0</v>
      </c>
      <c r="G19" s="44"/>
    </row>
    <row r="20" spans="1:7" ht="15.6" x14ac:dyDescent="0.3">
      <c r="A20" s="149" t="s">
        <v>116</v>
      </c>
      <c r="B20" s="149"/>
      <c r="C20" s="149"/>
      <c r="D20" s="149"/>
      <c r="E20" s="149"/>
      <c r="F20" s="81">
        <v>0</v>
      </c>
      <c r="G20" s="68"/>
    </row>
    <row r="22" spans="1:7" x14ac:dyDescent="0.3">
      <c r="B22" t="s">
        <v>117</v>
      </c>
      <c r="F22" t="s">
        <v>118</v>
      </c>
    </row>
  </sheetData>
  <mergeCells count="5">
    <mergeCell ref="A20:E20"/>
    <mergeCell ref="A1:G1"/>
    <mergeCell ref="A2:G2"/>
    <mergeCell ref="A3:G3"/>
    <mergeCell ref="A13:A17"/>
  </mergeCells>
  <pageMargins left="0.7" right="0.7" top="0.75" bottom="0.75" header="0.3" footer="0.3"/>
  <pageSetup paperSize="9" scale="81" orientation="landscape" r:id="rId1"/>
  <rowBreaks count="2" manualBreakCount="2">
    <brk id="64" max="6" man="1"/>
    <brk id="9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G23"/>
  <sheetViews>
    <sheetView zoomScale="90" zoomScaleNormal="90" workbookViewId="0">
      <selection activeCell="D31" sqref="D31"/>
    </sheetView>
  </sheetViews>
  <sheetFormatPr baseColWidth="10" defaultColWidth="8.88671875" defaultRowHeight="14.4" x14ac:dyDescent="0.3"/>
  <cols>
    <col min="1" max="1" width="5.6640625" customWidth="1"/>
    <col min="2" max="2" width="27.44140625" bestFit="1" customWidth="1"/>
    <col min="3" max="3" width="5" bestFit="1" customWidth="1"/>
    <col min="4" max="4" width="11.5546875" customWidth="1"/>
    <col min="5" max="5" width="18.44140625" customWidth="1"/>
    <col min="6" max="6" width="19.33203125" customWidth="1"/>
    <col min="7" max="7" width="12" customWidth="1"/>
  </cols>
  <sheetData>
    <row r="1" spans="1:7" ht="22.8" x14ac:dyDescent="0.4">
      <c r="A1" s="150" t="s">
        <v>106</v>
      </c>
      <c r="B1" s="150"/>
      <c r="C1" s="150"/>
      <c r="D1" s="150"/>
      <c r="E1" s="150"/>
      <c r="F1" s="150"/>
      <c r="G1" s="150"/>
    </row>
    <row r="2" spans="1:7" ht="17.399999999999999" x14ac:dyDescent="0.3">
      <c r="A2" s="157" t="s">
        <v>134</v>
      </c>
      <c r="B2" s="157"/>
      <c r="C2" s="157"/>
      <c r="D2" s="157"/>
      <c r="E2" s="157"/>
      <c r="F2" s="157"/>
      <c r="G2" s="157"/>
    </row>
    <row r="3" spans="1:7" ht="16.2" thickBot="1" x14ac:dyDescent="0.35">
      <c r="A3" s="158" t="s">
        <v>135</v>
      </c>
      <c r="B3" s="158"/>
      <c r="C3" s="158"/>
      <c r="D3" s="158"/>
      <c r="E3" s="158"/>
      <c r="F3" s="158"/>
      <c r="G3" s="158"/>
    </row>
    <row r="4" spans="1:7" ht="15.6" x14ac:dyDescent="0.3">
      <c r="A4" s="70" t="s">
        <v>109</v>
      </c>
      <c r="B4" s="60" t="s">
        <v>110</v>
      </c>
      <c r="C4" s="61" t="s">
        <v>111</v>
      </c>
      <c r="D4" s="62" t="s">
        <v>112</v>
      </c>
      <c r="E4" s="63" t="s">
        <v>113</v>
      </c>
      <c r="F4" s="63" t="s">
        <v>114</v>
      </c>
      <c r="G4" s="64" t="s">
        <v>115</v>
      </c>
    </row>
    <row r="5" spans="1:7" ht="18.600000000000001" customHeight="1" x14ac:dyDescent="0.3">
      <c r="A5" s="71" t="s">
        <v>121</v>
      </c>
      <c r="B5" s="65" t="s">
        <v>138</v>
      </c>
      <c r="C5" s="72" t="s">
        <v>11</v>
      </c>
      <c r="D5" s="73">
        <v>190</v>
      </c>
      <c r="E5" s="74"/>
      <c r="F5" s="82">
        <f>E5*D5</f>
        <v>0</v>
      </c>
      <c r="G5" s="66"/>
    </row>
    <row r="6" spans="1:7" ht="18.600000000000001" customHeight="1" x14ac:dyDescent="0.3">
      <c r="A6" s="71" t="s">
        <v>122</v>
      </c>
      <c r="B6" s="65" t="s">
        <v>139</v>
      </c>
      <c r="C6" s="72" t="s">
        <v>10</v>
      </c>
      <c r="D6" s="73">
        <v>235.42400000000001</v>
      </c>
      <c r="E6" s="74"/>
      <c r="F6" s="82">
        <f t="shared" ref="F6:F20" si="0">E6*D6</f>
        <v>0</v>
      </c>
      <c r="G6" s="66"/>
    </row>
    <row r="7" spans="1:7" x14ac:dyDescent="0.3">
      <c r="A7" s="71" t="s">
        <v>123</v>
      </c>
      <c r="B7" s="65" t="s">
        <v>140</v>
      </c>
      <c r="C7" s="72" t="s">
        <v>10</v>
      </c>
      <c r="D7" s="73">
        <v>169.54999999999998</v>
      </c>
      <c r="E7" s="76"/>
      <c r="F7" s="82">
        <f t="shared" si="0"/>
        <v>0</v>
      </c>
      <c r="G7" s="66"/>
    </row>
    <row r="8" spans="1:7" x14ac:dyDescent="0.3">
      <c r="A8" s="71" t="s">
        <v>124</v>
      </c>
      <c r="B8" s="66" t="s">
        <v>141</v>
      </c>
      <c r="C8" s="72" t="s">
        <v>11</v>
      </c>
      <c r="D8" s="73">
        <v>62.854999999999997</v>
      </c>
      <c r="E8" s="74"/>
      <c r="F8" s="82">
        <f t="shared" si="0"/>
        <v>0</v>
      </c>
      <c r="G8" s="66"/>
    </row>
    <row r="9" spans="1:7" x14ac:dyDescent="0.3">
      <c r="A9" s="71" t="s">
        <v>125</v>
      </c>
      <c r="B9" s="66" t="s">
        <v>142</v>
      </c>
      <c r="C9" s="77" t="s">
        <v>10</v>
      </c>
      <c r="D9" s="73">
        <v>24.548500000000001</v>
      </c>
      <c r="E9" s="74"/>
      <c r="F9" s="82">
        <f t="shared" si="0"/>
        <v>0</v>
      </c>
      <c r="G9" s="66"/>
    </row>
    <row r="10" spans="1:7" x14ac:dyDescent="0.3">
      <c r="A10" s="71" t="s">
        <v>126</v>
      </c>
      <c r="B10" s="66" t="s">
        <v>143</v>
      </c>
      <c r="C10" s="77" t="s">
        <v>10</v>
      </c>
      <c r="D10" s="73">
        <v>17.904399999999995</v>
      </c>
      <c r="E10" s="74"/>
      <c r="F10" s="82">
        <f t="shared" si="0"/>
        <v>0</v>
      </c>
      <c r="G10" s="66"/>
    </row>
    <row r="11" spans="1:7" x14ac:dyDescent="0.3">
      <c r="A11" s="71" t="s">
        <v>127</v>
      </c>
      <c r="B11" s="66" t="s">
        <v>155</v>
      </c>
      <c r="C11" s="77" t="s">
        <v>11</v>
      </c>
      <c r="D11" s="74">
        <v>159.19999999999999</v>
      </c>
      <c r="E11" s="74"/>
      <c r="F11" s="82">
        <f t="shared" si="0"/>
        <v>0</v>
      </c>
      <c r="G11" s="66"/>
    </row>
    <row r="12" spans="1:7" x14ac:dyDescent="0.3">
      <c r="A12" s="71" t="s">
        <v>128</v>
      </c>
      <c r="B12" s="44" t="s">
        <v>145</v>
      </c>
      <c r="C12" s="77" t="s">
        <v>11</v>
      </c>
      <c r="D12" s="78">
        <v>3.84</v>
      </c>
      <c r="E12" s="75"/>
      <c r="F12" s="82">
        <f t="shared" si="0"/>
        <v>0</v>
      </c>
      <c r="G12" s="44"/>
    </row>
    <row r="13" spans="1:7" x14ac:dyDescent="0.3">
      <c r="A13" s="153" t="s">
        <v>129</v>
      </c>
      <c r="B13" s="83" t="s">
        <v>146</v>
      </c>
      <c r="C13" s="84" t="s">
        <v>16</v>
      </c>
      <c r="D13" s="85">
        <v>6</v>
      </c>
      <c r="E13" s="85"/>
      <c r="F13" s="86">
        <f t="shared" si="0"/>
        <v>0</v>
      </c>
      <c r="G13" s="83"/>
    </row>
    <row r="14" spans="1:7" s="69" customFormat="1" x14ac:dyDescent="0.3">
      <c r="A14" s="154"/>
      <c r="B14" s="83" t="s">
        <v>147</v>
      </c>
      <c r="C14" s="84" t="s">
        <v>148</v>
      </c>
      <c r="D14" s="85">
        <v>1</v>
      </c>
      <c r="E14" s="85"/>
      <c r="F14" s="86">
        <f t="shared" si="0"/>
        <v>0</v>
      </c>
      <c r="G14" s="83"/>
    </row>
    <row r="15" spans="1:7" x14ac:dyDescent="0.3">
      <c r="A15" s="154"/>
      <c r="B15" s="83" t="s">
        <v>149</v>
      </c>
      <c r="C15" s="84" t="s">
        <v>16</v>
      </c>
      <c r="D15" s="85">
        <v>55</v>
      </c>
      <c r="E15" s="85"/>
      <c r="F15" s="86">
        <f t="shared" si="0"/>
        <v>0</v>
      </c>
      <c r="G15" s="83"/>
    </row>
    <row r="16" spans="1:7" x14ac:dyDescent="0.3">
      <c r="A16" s="154"/>
      <c r="B16" s="83" t="s">
        <v>150</v>
      </c>
      <c r="C16" s="84" t="s">
        <v>16</v>
      </c>
      <c r="D16" s="85">
        <v>37</v>
      </c>
      <c r="E16" s="85"/>
      <c r="F16" s="86">
        <f t="shared" si="0"/>
        <v>0</v>
      </c>
      <c r="G16" s="83"/>
    </row>
    <row r="17" spans="1:7" ht="15" customHeight="1" x14ac:dyDescent="0.3">
      <c r="A17" s="155"/>
      <c r="B17" s="83" t="s">
        <v>151</v>
      </c>
      <c r="C17" s="84" t="s">
        <v>130</v>
      </c>
      <c r="D17" s="85">
        <v>4</v>
      </c>
      <c r="E17" s="85"/>
      <c r="F17" s="86">
        <f t="shared" si="0"/>
        <v>0</v>
      </c>
      <c r="G17" s="83"/>
    </row>
    <row r="18" spans="1:7" x14ac:dyDescent="0.3">
      <c r="A18" s="71" t="s">
        <v>131</v>
      </c>
      <c r="B18" s="44" t="s">
        <v>152</v>
      </c>
      <c r="C18" s="77" t="s">
        <v>10</v>
      </c>
      <c r="D18" s="74">
        <v>12.708</v>
      </c>
      <c r="E18" s="80"/>
      <c r="F18" s="82">
        <f t="shared" si="0"/>
        <v>0</v>
      </c>
      <c r="G18" s="44"/>
    </row>
    <row r="19" spans="1:7" x14ac:dyDescent="0.3">
      <c r="A19" s="71" t="s">
        <v>132</v>
      </c>
      <c r="B19" s="67" t="s">
        <v>156</v>
      </c>
      <c r="C19" s="77" t="s">
        <v>130</v>
      </c>
      <c r="D19" s="78">
        <v>28</v>
      </c>
      <c r="E19" s="74"/>
      <c r="F19" s="82">
        <f t="shared" si="0"/>
        <v>0</v>
      </c>
      <c r="G19" s="44"/>
    </row>
    <row r="20" spans="1:7" x14ac:dyDescent="0.3">
      <c r="A20" s="71" t="s">
        <v>136</v>
      </c>
      <c r="B20" s="67" t="s">
        <v>153</v>
      </c>
      <c r="C20" s="77" t="s">
        <v>154</v>
      </c>
      <c r="D20" s="78">
        <v>1</v>
      </c>
      <c r="E20" s="87"/>
      <c r="F20" s="82">
        <f t="shared" si="0"/>
        <v>0</v>
      </c>
      <c r="G20" s="44"/>
    </row>
    <row r="21" spans="1:7" ht="15.6" x14ac:dyDescent="0.3">
      <c r="A21" s="156" t="s">
        <v>116</v>
      </c>
      <c r="B21" s="156"/>
      <c r="C21" s="156"/>
      <c r="D21" s="156"/>
      <c r="E21" s="156"/>
      <c r="F21" s="81">
        <v>0</v>
      </c>
      <c r="G21" s="68"/>
    </row>
    <row r="23" spans="1:7" x14ac:dyDescent="0.3">
      <c r="B23" t="s">
        <v>117</v>
      </c>
      <c r="F23" t="s">
        <v>118</v>
      </c>
    </row>
  </sheetData>
  <mergeCells count="5">
    <mergeCell ref="A1:G1"/>
    <mergeCell ref="A13:A17"/>
    <mergeCell ref="A21:E21"/>
    <mergeCell ref="A2:G2"/>
    <mergeCell ref="A3:G3"/>
  </mergeCells>
  <pageMargins left="0.7" right="0.7" top="0.75" bottom="0.75" header="0.3" footer="0.3"/>
  <pageSetup scale="8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499984740745262"/>
  </sheetPr>
  <dimension ref="A1:D20"/>
  <sheetViews>
    <sheetView tabSelected="1" view="pageBreakPreview" zoomScale="85" zoomScaleNormal="80" zoomScaleSheetLayoutView="85" workbookViewId="0">
      <selection activeCell="G18" sqref="G18"/>
    </sheetView>
  </sheetViews>
  <sheetFormatPr baseColWidth="10" defaultColWidth="8.77734375" defaultRowHeight="14.4" x14ac:dyDescent="0.3"/>
  <cols>
    <col min="2" max="2" width="43.5546875" customWidth="1"/>
    <col min="3" max="3" width="53.44140625" customWidth="1"/>
    <col min="4" max="4" width="17.44140625" customWidth="1"/>
  </cols>
  <sheetData>
    <row r="1" spans="1:4" x14ac:dyDescent="0.3">
      <c r="A1" s="103" t="s">
        <v>36</v>
      </c>
      <c r="B1" s="104"/>
      <c r="C1" s="159" t="s">
        <v>37</v>
      </c>
    </row>
    <row r="2" spans="1:4" ht="45" customHeight="1" x14ac:dyDescent="0.3">
      <c r="A2" s="106"/>
      <c r="B2" s="107"/>
      <c r="C2" s="159"/>
    </row>
    <row r="3" spans="1:4" ht="45" customHeight="1" x14ac:dyDescent="0.3">
      <c r="A3" s="55" t="s">
        <v>101</v>
      </c>
      <c r="B3" s="56"/>
      <c r="C3" s="57"/>
    </row>
    <row r="4" spans="1:4" ht="45" customHeight="1" x14ac:dyDescent="0.3">
      <c r="A4" s="165" t="s">
        <v>103</v>
      </c>
      <c r="B4" s="166"/>
      <c r="C4" s="59"/>
    </row>
    <row r="5" spans="1:4" ht="45" customHeight="1" x14ac:dyDescent="0.3">
      <c r="A5" s="59" t="s">
        <v>102</v>
      </c>
      <c r="B5" s="59"/>
      <c r="C5" s="59"/>
    </row>
    <row r="6" spans="1:4" ht="45" customHeight="1" x14ac:dyDescent="0.3">
      <c r="A6" s="59" t="s">
        <v>104</v>
      </c>
      <c r="B6" s="59"/>
      <c r="C6" s="59"/>
    </row>
    <row r="7" spans="1:4" ht="45" customHeight="1" x14ac:dyDescent="0.3">
      <c r="A7" s="59" t="s">
        <v>105</v>
      </c>
      <c r="B7" s="59"/>
      <c r="C7" s="59"/>
      <c r="D7" s="58"/>
    </row>
    <row r="8" spans="1:4" x14ac:dyDescent="0.3">
      <c r="A8" s="160" t="s">
        <v>98</v>
      </c>
      <c r="B8" s="123"/>
      <c r="C8" s="125"/>
    </row>
    <row r="9" spans="1:4" x14ac:dyDescent="0.3">
      <c r="A9" s="160"/>
      <c r="B9" s="123"/>
      <c r="C9" s="125"/>
    </row>
    <row r="10" spans="1:4" ht="15.6" x14ac:dyDescent="0.3">
      <c r="A10" s="167" t="s">
        <v>108</v>
      </c>
      <c r="B10" s="168"/>
      <c r="C10" s="169"/>
    </row>
    <row r="11" spans="1:4" ht="16.2" thickBot="1" x14ac:dyDescent="0.35">
      <c r="A11" s="109" t="s">
        <v>107</v>
      </c>
      <c r="B11" s="110"/>
      <c r="C11" s="46"/>
    </row>
    <row r="12" spans="1:4" ht="15" thickTop="1" x14ac:dyDescent="0.3">
      <c r="A12" s="119" t="s">
        <v>1</v>
      </c>
      <c r="B12" s="101" t="s">
        <v>100</v>
      </c>
      <c r="C12" s="163" t="s">
        <v>99</v>
      </c>
    </row>
    <row r="13" spans="1:4" ht="15" thickBot="1" x14ac:dyDescent="0.35">
      <c r="A13" s="161"/>
      <c r="B13" s="162"/>
      <c r="C13" s="164"/>
    </row>
    <row r="14" spans="1:4" ht="15.6" thickTop="1" thickBot="1" x14ac:dyDescent="0.35">
      <c r="A14" s="47" t="s">
        <v>6</v>
      </c>
      <c r="B14" s="48"/>
      <c r="C14" s="49"/>
    </row>
    <row r="15" spans="1:4" ht="24.6" customHeight="1" x14ac:dyDescent="0.3">
      <c r="A15" s="10">
        <v>1</v>
      </c>
      <c r="B15" s="50" t="s">
        <v>133</v>
      </c>
      <c r="C15" s="54">
        <f>Nalij!F20</f>
        <v>0</v>
      </c>
      <c r="D15" s="52"/>
    </row>
    <row r="16" spans="1:4" ht="24.6" customHeight="1" x14ac:dyDescent="0.3">
      <c r="A16" s="10">
        <v>2</v>
      </c>
      <c r="B16" s="51" t="s">
        <v>137</v>
      </c>
      <c r="C16" s="53">
        <f>Talkhak!F21</f>
        <v>0</v>
      </c>
    </row>
    <row r="17" spans="1:3" ht="14.55" customHeight="1" x14ac:dyDescent="0.3">
      <c r="A17" s="171" t="s">
        <v>97</v>
      </c>
      <c r="B17" s="171"/>
      <c r="C17" s="170">
        <f>SUM(C15:C16)</f>
        <v>0</v>
      </c>
    </row>
    <row r="18" spans="1:3" ht="14.55" customHeight="1" x14ac:dyDescent="0.3">
      <c r="A18" s="171"/>
      <c r="B18" s="171"/>
      <c r="C18" s="170"/>
    </row>
    <row r="19" spans="1:3" ht="14.55" customHeight="1" x14ac:dyDescent="0.3"/>
    <row r="20" spans="1:3" ht="15" customHeight="1" x14ac:dyDescent="0.3"/>
  </sheetData>
  <mergeCells count="11">
    <mergeCell ref="A10:C10"/>
    <mergeCell ref="C17:C18"/>
    <mergeCell ref="A17:B18"/>
    <mergeCell ref="A1:B2"/>
    <mergeCell ref="C1:C2"/>
    <mergeCell ref="A8:C9"/>
    <mergeCell ref="A11:B11"/>
    <mergeCell ref="A12:A13"/>
    <mergeCell ref="B12:B13"/>
    <mergeCell ref="C12:C13"/>
    <mergeCell ref="A4:B4"/>
  </mergeCells>
  <pageMargins left="0.7" right="0.7" top="0.75" bottom="0.75" header="0.3" footer="0.3"/>
  <pageSetup paperSize="9"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PRYQX72QPPFK-1685120779-22634</_dlc_DocId>
    <_dlc_DocIdUrl xmlns="420ead94-9608-46a5-8dc1-f735616c5351">
      <Url>https://actioncontrelafaim.sharepoint.com/mis/Afghanistan/_layouts/15/DocIdRedir.aspx?ID=PRYQX72QPPFK-1685120779-22634</Url>
      <Description>PRYQX72QPPFK-1685120779-22634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D0921F6-08D8-4ACB-8A64-54FE253F6D3F}">
  <ds:schemaRefs>
    <ds:schemaRef ds:uri="eb13b440-30ef-4c4c-8aff-8169db4d350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80767c34-c5f9-4612-9152-d2274edaa912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B944FEB-63C4-4BA7-96E2-80CA7A2CC3E6}"/>
</file>

<file path=customXml/itemProps3.xml><?xml version="1.0" encoding="utf-8"?>
<ds:datastoreItem xmlns:ds="http://schemas.openxmlformats.org/officeDocument/2006/customXml" ds:itemID="{F2A01F1D-17CA-4D9A-9746-FD87C9B26EE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5D12953-2D07-4DEE-8E94-1F3F2167D4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Wotma</vt:lpstr>
      <vt:lpstr>Nalij</vt:lpstr>
      <vt:lpstr>Talkhak</vt:lpstr>
      <vt:lpstr>Summary</vt:lpstr>
      <vt:lpstr>Nalij!Zone_d_impression</vt:lpstr>
      <vt:lpstr>Talkhak!Zone_d_impression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Lionel Desprat</cp:lastModifiedBy>
  <cp:lastPrinted>2023-10-08T04:46:55Z</cp:lastPrinted>
  <dcterms:created xsi:type="dcterms:W3CDTF">2014-02-25T05:11:19Z</dcterms:created>
  <dcterms:modified xsi:type="dcterms:W3CDTF">2024-06-25T10:01:06Z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71bb93d7-8b24-40bc-80dc-247959c9b45b</vt:lpwstr>
  </property>
</Properties>
</file>