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/>
  <mc:AlternateContent xmlns:mc="http://schemas.openxmlformats.org/markup-compatibility/2006">
    <mc:Choice Requires="x15">
      <x15ac:absPath xmlns:x15ac="http://schemas.microsoft.com/office/spreadsheetml/2010/11/ac" url="C:\Users\DELL 5540\Desktop\RFQ For Construction of Greenhouse in Mir ali Khel &amp; Hussain khail Villages Surobi district, Kabul Province\"/>
    </mc:Choice>
  </mc:AlternateContent>
  <xr:revisionPtr revIDLastSave="0" documentId="13_ncr:1_{883D9CBB-F933-4ED9-B7E3-EFCC3EBB6BBD}" xr6:coauthVersionLast="47" xr6:coauthVersionMax="47" xr10:uidLastSave="{00000000-0000-0000-0000-000000000000}"/>
  <bookViews>
    <workbookView xWindow="-96" yWindow="-96" windowWidth="23232" windowHeight="12432" xr2:uid="{00000000-000D-0000-FFFF-FFFF00000000}"/>
  </bookViews>
  <sheets>
    <sheet name="BoQ For GREENHOUSE " sheetId="32" r:id="rId1"/>
    <sheet name="Quantites Sheet" sheetId="33" r:id="rId2"/>
  </sheets>
  <definedNames>
    <definedName name="\d">#REF!</definedName>
    <definedName name="\h">#REF!</definedName>
    <definedName name="\p">#REF!</definedName>
    <definedName name="_xlnm._FilterDatabase" localSheetId="0" hidden="1">'BoQ For GREENHOUSE '!$A$12:$L$126</definedName>
    <definedName name="MACROS">#REF!</definedName>
    <definedName name="_xlnm.Print_Area" localSheetId="0">'BoQ For GREENHOUSE '!$A$1:$G$146</definedName>
    <definedName name="_xlnm.Print_Area" localSheetId="1">'Quantites Sheet'!$A$1:$H$46</definedName>
    <definedName name="Print_Area_MI">#REF!</definedName>
    <definedName name="UPCRCY1">#REF!</definedName>
    <definedName name="UPCRCY2">#REF!</definedName>
    <definedName name="UPCRCY3">#REF!</definedName>
    <definedName name="UPCRCY4">#REF!</definedName>
    <definedName name="UPCRCY5">#REF!</definedName>
    <definedName name="UPCRCY6">#REF!</definedName>
    <definedName name="UPCRCY7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5" i="32" l="1"/>
  <c r="D33" i="32" l="1"/>
  <c r="F33" i="32" s="1"/>
  <c r="H37" i="33"/>
  <c r="H36" i="33"/>
  <c r="D32" i="32" s="1"/>
  <c r="F32" i="32" s="1"/>
  <c r="H15" i="33"/>
  <c r="H10" i="33"/>
  <c r="F99" i="32"/>
  <c r="H51" i="33"/>
  <c r="D59" i="32" s="1"/>
  <c r="H50" i="33"/>
  <c r="D58" i="32" s="1"/>
  <c r="H49" i="33"/>
  <c r="D57" i="32" s="1"/>
  <c r="H48" i="33"/>
  <c r="D56" i="32" s="1"/>
  <c r="F31" i="32"/>
  <c r="F30" i="32"/>
  <c r="H38" i="33"/>
  <c r="D34" i="32" s="1"/>
  <c r="H60" i="33"/>
  <c r="H59" i="33"/>
  <c r="H58" i="33"/>
  <c r="H57" i="33"/>
  <c r="H55" i="33"/>
  <c r="D90" i="32" s="1"/>
  <c r="H54" i="33"/>
  <c r="D89" i="32" s="1"/>
  <c r="H61" i="33" l="1"/>
  <c r="D91" i="32" s="1"/>
  <c r="F117" i="32"/>
  <c r="H14" i="33" l="1"/>
  <c r="D13" i="33"/>
  <c r="H13" i="33" s="1"/>
  <c r="H19" i="33"/>
  <c r="D13" i="32" s="1"/>
  <c r="H20" i="33"/>
  <c r="H21" i="33"/>
  <c r="H22" i="33"/>
  <c r="D16" i="32" s="1"/>
  <c r="H25" i="33"/>
  <c r="D19" i="32" s="1"/>
  <c r="H26" i="33"/>
  <c r="D20" i="32" s="1"/>
  <c r="H27" i="33"/>
  <c r="H28" i="33"/>
  <c r="H29" i="33"/>
  <c r="H30" i="33"/>
  <c r="D24" i="32" s="1"/>
  <c r="H31" i="33"/>
  <c r="H32" i="33"/>
  <c r="H33" i="33"/>
  <c r="D27" i="32" s="1"/>
  <c r="H34" i="33"/>
  <c r="D28" i="32" s="1"/>
  <c r="H35" i="33"/>
  <c r="H18" i="33"/>
  <c r="H45" i="33"/>
  <c r="D50" i="32" s="1"/>
  <c r="H44" i="33"/>
  <c r="D49" i="32" s="1"/>
  <c r="H43" i="33"/>
  <c r="D48" i="32" s="1"/>
  <c r="H42" i="33"/>
  <c r="D47" i="32" s="1"/>
  <c r="H41" i="33"/>
  <c r="D46" i="32" s="1"/>
  <c r="D24" i="33"/>
  <c r="H24" i="33" s="1"/>
  <c r="D18" i="32" s="1"/>
  <c r="D23" i="33"/>
  <c r="H23" i="33" s="1"/>
  <c r="H9" i="33"/>
  <c r="D8" i="33"/>
  <c r="H8" i="33" s="1"/>
  <c r="F114" i="32"/>
  <c r="H16" i="33" l="1"/>
  <c r="H11" i="33"/>
  <c r="D10" i="32" s="1"/>
  <c r="F24" i="32"/>
  <c r="D23" i="32"/>
  <c r="D11" i="32"/>
  <c r="D15" i="32"/>
  <c r="D17" i="32"/>
  <c r="D25" i="32"/>
  <c r="D26" i="32"/>
  <c r="D12" i="32"/>
  <c r="D21" i="32"/>
  <c r="D29" i="32"/>
  <c r="D14" i="32"/>
  <c r="D22" i="32"/>
  <c r="F122" i="32"/>
  <c r="F123" i="32"/>
  <c r="F124" i="32"/>
  <c r="F107" i="32"/>
  <c r="F108" i="32"/>
  <c r="F109" i="32"/>
  <c r="F110" i="32"/>
  <c r="F111" i="32"/>
  <c r="F112" i="32"/>
  <c r="F113" i="32"/>
  <c r="F115" i="32"/>
  <c r="F18" i="32"/>
  <c r="F19" i="32"/>
  <c r="F20" i="32"/>
  <c r="F27" i="32"/>
  <c r="F28" i="32"/>
  <c r="F34" i="32"/>
  <c r="F35" i="32"/>
  <c r="F36" i="32"/>
  <c r="F37" i="32"/>
  <c r="F38" i="32"/>
  <c r="F39" i="32"/>
  <c r="F40" i="32"/>
  <c r="F41" i="32"/>
  <c r="F42" i="32"/>
  <c r="F13" i="32"/>
  <c r="F16" i="32"/>
  <c r="F17" i="32" l="1"/>
  <c r="F10" i="32"/>
  <c r="F21" i="32"/>
  <c r="F15" i="32"/>
  <c r="F11" i="32"/>
  <c r="F14" i="32"/>
  <c r="F12" i="32"/>
  <c r="F26" i="32"/>
  <c r="F25" i="32"/>
  <c r="F29" i="32"/>
  <c r="F22" i="32"/>
  <c r="F23" i="32"/>
  <c r="F126" i="32"/>
  <c r="E137" i="32" s="1"/>
  <c r="F61" i="32"/>
  <c r="F43" i="32" l="1"/>
  <c r="F90" i="32"/>
  <c r="F91" i="32"/>
  <c r="F92" i="32"/>
  <c r="F93" i="32"/>
  <c r="F94" i="32"/>
  <c r="F95" i="32"/>
  <c r="F96" i="32"/>
  <c r="F97" i="32"/>
  <c r="F98" i="32"/>
  <c r="F89" i="32"/>
  <c r="F68" i="32"/>
  <c r="F69" i="32"/>
  <c r="F70" i="32"/>
  <c r="F71" i="32"/>
  <c r="F72" i="32"/>
  <c r="F73" i="32"/>
  <c r="F74" i="32"/>
  <c r="F77" i="32"/>
  <c r="F78" i="32"/>
  <c r="F79" i="32"/>
  <c r="F80" i="32"/>
  <c r="F82" i="32"/>
  <c r="F83" i="32"/>
  <c r="F84" i="32"/>
  <c r="F67" i="32"/>
  <c r="F47" i="32"/>
  <c r="F48" i="32"/>
  <c r="F49" i="32"/>
  <c r="F50" i="32"/>
  <c r="F51" i="32"/>
  <c r="F52" i="32"/>
  <c r="F46" i="32"/>
  <c r="F104" i="32"/>
  <c r="F105" i="32"/>
  <c r="F106" i="32"/>
  <c r="F116" i="32"/>
  <c r="F103" i="32"/>
  <c r="F57" i="32"/>
  <c r="F58" i="32"/>
  <c r="F59" i="32"/>
  <c r="F60" i="32"/>
  <c r="F62" i="32"/>
  <c r="F63" i="32"/>
  <c r="F56" i="32"/>
  <c r="F100" i="32" l="1"/>
  <c r="E135" i="32" s="1"/>
  <c r="F53" i="32"/>
  <c r="E132" i="32" s="1"/>
  <c r="F137" i="32" l="1"/>
  <c r="F135" i="32"/>
  <c r="F118" i="32"/>
  <c r="E136" i="32" s="1"/>
  <c r="F75" i="32"/>
  <c r="F136" i="32" l="1"/>
  <c r="F76" i="32"/>
  <c r="F81" i="32"/>
  <c r="F85" i="32" l="1"/>
  <c r="F132" i="32" l="1"/>
  <c r="E134" i="32"/>
  <c r="F134" i="32" s="1"/>
  <c r="A47" i="32"/>
  <c r="A48" i="32" s="1"/>
  <c r="A49" i="32" s="1"/>
  <c r="A50" i="32" s="1"/>
  <c r="A51" i="32" s="1"/>
  <c r="A52" i="32" s="1"/>
  <c r="F64" i="32" l="1"/>
  <c r="E133" i="32" s="1"/>
  <c r="F133" i="32" s="1"/>
  <c r="E131" i="32" l="1"/>
  <c r="F131" i="32" s="1"/>
  <c r="F139" i="32" s="1"/>
</calcChain>
</file>

<file path=xl/sharedStrings.xml><?xml version="1.0" encoding="utf-8"?>
<sst xmlns="http://schemas.openxmlformats.org/spreadsheetml/2006/main" count="377" uniqueCount="231">
  <si>
    <t>Item No</t>
  </si>
  <si>
    <t>Description</t>
  </si>
  <si>
    <t>Unit</t>
  </si>
  <si>
    <t>Quantity</t>
  </si>
  <si>
    <t>Remarks</t>
  </si>
  <si>
    <t>A</t>
  </si>
  <si>
    <t xml:space="preserve">Sub Total </t>
  </si>
  <si>
    <t>No</t>
  </si>
  <si>
    <t>Meter</t>
  </si>
  <si>
    <t>B</t>
  </si>
  <si>
    <t>C</t>
  </si>
  <si>
    <t>M3</t>
  </si>
  <si>
    <t>D</t>
  </si>
  <si>
    <t>E</t>
  </si>
  <si>
    <t>F</t>
  </si>
  <si>
    <t>G</t>
  </si>
  <si>
    <t>set</t>
  </si>
  <si>
    <t>Code</t>
  </si>
  <si>
    <t xml:space="preserve">Qty </t>
  </si>
  <si>
    <t>Remark</t>
  </si>
  <si>
    <t>Pcs</t>
  </si>
  <si>
    <t xml:space="preserve">Civil Work - GREENHOUSE SIZE( 40 X 9 X 3.25 Meter ) </t>
  </si>
  <si>
    <t>A-MAIN ACTIVITY</t>
  </si>
  <si>
    <t>PCS (6 m)</t>
  </si>
  <si>
    <t>Kg</t>
  </si>
  <si>
    <t>kg</t>
  </si>
  <si>
    <t>B: Covering Materials</t>
  </si>
  <si>
    <t xml:space="preserve">Meter </t>
  </si>
  <si>
    <t>C: Slide Door (2x1 and 2x1.5m) Installation</t>
  </si>
  <si>
    <t>Can</t>
  </si>
  <si>
    <t>D: Planting Materials</t>
  </si>
  <si>
    <t>seed</t>
  </si>
  <si>
    <t>tray</t>
  </si>
  <si>
    <t>trucks</t>
  </si>
  <si>
    <t>1 Meter (wide)</t>
  </si>
  <si>
    <t>sheet</t>
  </si>
  <si>
    <t xml:space="preserve">Pockets </t>
  </si>
  <si>
    <t>E: Stand for Water Reservoir</t>
  </si>
  <si>
    <t xml:space="preserve">lump sum </t>
  </si>
  <si>
    <t xml:space="preserve">Panel </t>
  </si>
  <si>
    <t>F: Irrigation system Materials</t>
  </si>
  <si>
    <t>HDPE pipe 2inch, Grade PE80</t>
  </si>
  <si>
    <t>End cap 2" Polyethylene, Grade PE80</t>
  </si>
  <si>
    <t>Polyethylene saddle clamp 2 inch, Grade PE80</t>
  </si>
  <si>
    <t>pcs</t>
  </si>
  <si>
    <t>inch</t>
  </si>
  <si>
    <t>G: Miscellaneous</t>
  </si>
  <si>
    <t>Greenhouse manufacturing cost</t>
  </si>
  <si>
    <t xml:space="preserve">Greenhouse Installation Cost </t>
  </si>
  <si>
    <t>Transportation Cost of Materials</t>
  </si>
  <si>
    <t>Sub-Total of Miscellaneous</t>
  </si>
  <si>
    <t>Construction of B - Covering Materials</t>
  </si>
  <si>
    <t>Construction of Slide Door C- (2x1 and 2x1.5m) Installation</t>
  </si>
  <si>
    <t>Construction of D - Planting Materials</t>
  </si>
  <si>
    <t>Construction of  E-Stand for Water Reservoir</t>
  </si>
  <si>
    <t>Installation of F- Irrigation system Materials</t>
  </si>
  <si>
    <t>Unit Cost(Afg)</t>
  </si>
  <si>
    <t>Total Cost (Afg)</t>
  </si>
  <si>
    <t>Grand Total OF GREENHOUSE SIZE( 40 X 9 X 3.25 Meter )</t>
  </si>
  <si>
    <t>Budget Summary of GREENHOUSE SIZE( 40 X 9 X 3.25 Meter ) Construction Project</t>
  </si>
  <si>
    <t>Construction of G - Miscellaneous</t>
  </si>
  <si>
    <t>Dripping pipe 16mm</t>
  </si>
  <si>
    <t>Start barb connector for drip irrigation 16mm</t>
  </si>
  <si>
    <t>End cap for drip irrigation pipe 16mm</t>
  </si>
  <si>
    <t>Polyethylene filter 2 inch</t>
  </si>
  <si>
    <t>PVC Valve 1 inch</t>
  </si>
  <si>
    <t>HDPE pipe tee 2"x1"</t>
  </si>
  <si>
    <t>HDPE  reducer 2" to 1"</t>
  </si>
  <si>
    <t>PE elbow 90 degree, 1 inch</t>
  </si>
  <si>
    <t>White tafton tape</t>
  </si>
  <si>
    <t xml:space="preserve">HDPE pipe 1inch, Grade PE80  12 bar from water source to water tank </t>
  </si>
  <si>
    <t>Construction of A-Main Activity</t>
  </si>
  <si>
    <t>Quantities Calculation</t>
  </si>
  <si>
    <t>Project Name: Construction of Greenhouse</t>
  </si>
  <si>
    <t>Location: Hussain Khail Village, Sorubi District, Kabul Province, Afghanistan</t>
  </si>
  <si>
    <t>Subject: Quantities Calculation</t>
  </si>
  <si>
    <t>Date:                 23 June 2019</t>
  </si>
  <si>
    <t>No.</t>
  </si>
  <si>
    <t>Items</t>
  </si>
  <si>
    <t>Length (m)</t>
  </si>
  <si>
    <t>Width (m)</t>
  </si>
  <si>
    <t>Height (m)</t>
  </si>
  <si>
    <t>Total</t>
  </si>
  <si>
    <t>m3</t>
  </si>
  <si>
    <t>GI Pipe( 1.25 inch, thickness 2.5mm) for arc bottom Length 9 M</t>
  </si>
  <si>
    <t>GI Pipe ( 1.5 inch) for supporter frame 2 M, enterance to greenhouse</t>
  </si>
  <si>
    <t>GI Pipe ( 1.5 inch) for supporter frame 3 M, enterance to greenhouse</t>
  </si>
  <si>
    <t>GI Pipe ( 1.5 inch) for top frame 1.7 M, enterance to greenhouse</t>
  </si>
  <si>
    <t>GI Pipe ( 1.5 inch) for top frame support 0.75 M, enterance to greenhouse</t>
  </si>
  <si>
    <t>GI Pipe ( 1 inch, thickness 2.5mm) for Top and sides supporter Length 40 M</t>
  </si>
  <si>
    <t>GI Pipe ( 1 inch, thickness 2.5mm) for both short sides Length 9 M</t>
  </si>
  <si>
    <t>GI Pipe ( 3/4 inch, thickness 3mm) for supporter Length 3.6 M</t>
  </si>
  <si>
    <t>GI Pipe ( 1.5 inch, thickness 2.5mm) for arc Length 9.7 m</t>
  </si>
  <si>
    <t>Footings of greenhouse</t>
  </si>
  <si>
    <t>Footings of water tank</t>
  </si>
  <si>
    <t>Fertilizer tank PVC</t>
  </si>
  <si>
    <t xml:space="preserve">Description </t>
  </si>
  <si>
    <t xml:space="preserve">Training to beneficiaries and plantation Cost (Land preparation, leveling, fertilization and plantation) </t>
  </si>
  <si>
    <r>
      <rPr>
        <b/>
        <sz val="11"/>
        <color theme="1"/>
        <rFont val="Times New Roman"/>
        <family val="1"/>
      </rPr>
      <t xml:space="preserve">Prepare and installation: </t>
    </r>
    <r>
      <rPr>
        <sz val="11"/>
        <color theme="1"/>
        <rFont val="Times New Roman"/>
        <family val="1"/>
      </rPr>
      <t>of galvanized pipe( 1.25 inch, thickness 2.5mm) for arc bottom, length 9 meter (Made in Iran, Best Quality).</t>
    </r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</si>
  <si>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of galvanized pipe ( 1.5 inch, thickness 2.5mm) for top inclined frame of entrance to the greenhouse, length 1.7 meter . (Made in Iran, Best Quality)</t>
    </r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</si>
  <si>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of galvanized pipe ( 1.5 inch, thickness 2.5mm) for top inclined frame support, entrance to the greenhouse, length 0.75 meter . (Made in Iran, Best Quality)</t>
    </r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</si>
  <si>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of galvanized pipe ( 1 inch, thickness 2.5mm) for horizontal Top &amp; sides supporter length 40 meter. (Made in Iran, Best Quality)</t>
    </r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</si>
  <si>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Ribbon (flat rope 3 cm width)</t>
    </r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</si>
  <si>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of PVC Clamp 1 inch with necessary works.</t>
    </r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</si>
  <si>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of PVC Clamp 3/4 inch with necessary works.</t>
    </r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</si>
  <si>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of Polyester Wire (2.2mm ) with necessary works.</t>
    </r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</si>
  <si>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of galvanized Wire 2.8mm with necessary works.</t>
    </r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</si>
  <si>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of galvanized Wire 1mm with necessary works.</t>
    </r>
  </si>
  <si>
    <r>
      <rPr>
        <b/>
        <sz val="11"/>
        <color theme="1"/>
        <rFont val="Times New Roman"/>
        <family val="1"/>
      </rPr>
      <t xml:space="preserve">Prepare and installation: </t>
    </r>
    <r>
      <rPr>
        <sz val="11"/>
        <color theme="1"/>
        <rFont val="Times New Roman"/>
        <family val="1"/>
      </rPr>
      <t>of extra galvanized pipe( 3/4 inch, thickness 3mm) for joining GI pipes</t>
    </r>
  </si>
  <si>
    <r>
      <rPr>
        <b/>
        <sz val="11"/>
        <color theme="1"/>
        <rFont val="Times New Roman"/>
        <family val="1"/>
      </rPr>
      <t>Provision and installation:</t>
    </r>
    <r>
      <rPr>
        <sz val="11"/>
        <color theme="1"/>
        <rFont val="Times New Roman"/>
        <family val="1"/>
      </rPr>
      <t xml:space="preserve"> of self drilling screw 1" hex washer head, including washer</t>
    </r>
  </si>
  <si>
    <r>
      <rPr>
        <b/>
        <sz val="11"/>
        <color theme="1"/>
        <rFont val="Times New Roman"/>
        <family val="1"/>
      </rPr>
      <t>Provision and installation:</t>
    </r>
    <r>
      <rPr>
        <sz val="11"/>
        <color theme="1"/>
        <rFont val="Times New Roman"/>
        <family val="1"/>
      </rPr>
      <t xml:space="preserve"> of self drilling screw 2" hex washer head, including washer</t>
    </r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</si>
  <si>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of Plastic Sheet 220 mile micron 5% UV (1 Meter wide) according to the drawing with all necessary works</t>
    </r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</si>
  <si>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of Green Net ( 2 Meter wide )  according to the drawing with all necessary works  </t>
    </r>
  </si>
  <si>
    <r>
      <rPr>
        <b/>
        <sz val="11"/>
        <color theme="1"/>
        <rFont val="Times New Roman"/>
        <family val="1"/>
      </rPr>
      <t xml:space="preserve">Prepare and installation: </t>
    </r>
    <r>
      <rPr>
        <sz val="11"/>
        <color theme="1"/>
        <rFont val="Times New Roman"/>
        <family val="1"/>
      </rPr>
      <t xml:space="preserve">of green Net ( 4 Meter wide ) for front and back side of GH according to the drawing with all necessary works </t>
    </r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</si>
  <si>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of Flexible Plastic hose pipe 16mm dia. For tighten of front and Back side of GH </t>
    </r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</si>
  <si>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of Screw nut for tying cover plastic with net (4 mm)</t>
    </r>
  </si>
  <si>
    <r>
      <rPr>
        <b/>
        <sz val="11"/>
        <color theme="1"/>
        <rFont val="Times New Roman"/>
        <family val="1"/>
      </rPr>
      <t>Provision and installation:</t>
    </r>
    <r>
      <rPr>
        <sz val="11"/>
        <color theme="1"/>
        <rFont val="Times New Roman"/>
        <family val="1"/>
      </rPr>
      <t xml:space="preserve"> of galvanized pipe (1 inch,  thickness 2.5mm) 6 meter according to the drawing with all necessary works.</t>
    </r>
  </si>
  <si>
    <r>
      <rPr>
        <b/>
        <sz val="11"/>
        <color theme="1"/>
        <rFont val="Times New Roman"/>
        <family val="1"/>
      </rPr>
      <t xml:space="preserve">Provision and installation: </t>
    </r>
    <r>
      <rPr>
        <sz val="11"/>
        <color theme="1"/>
        <rFont val="Times New Roman"/>
        <family val="1"/>
      </rPr>
      <t>of galvanized pipe (1 inch,  thickness 2.5mm)  6m according to the drawing with all necessary works.</t>
    </r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</si>
  <si>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of C-Chanel 40x30x3 mm on top and bottom for slide door, Piece length 2 meter according to the drawing with all necessary works.</t>
    </r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</si>
  <si>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of C-Chanel 40x30x3 mm on top and bottom for slide door, Piece length 3 meter</t>
    </r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</si>
  <si>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of Roller metallic for slide doors to operate the door inside c channel</t>
    </r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</si>
  <si>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of Handle metallic for slide door</t>
    </r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</si>
  <si>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of lock metallic for slide door with all necessary works.</t>
    </r>
  </si>
  <si>
    <r>
      <rPr>
        <b/>
        <sz val="11"/>
        <color theme="1"/>
        <rFont val="Times New Roman"/>
        <family val="1"/>
      </rPr>
      <t>Perform:</t>
    </r>
    <r>
      <rPr>
        <sz val="11"/>
        <color theme="1"/>
        <rFont val="Times New Roman"/>
        <family val="1"/>
      </rPr>
      <t xml:space="preserve"> of oil painting for slide door with all necessary works.</t>
    </r>
  </si>
  <si>
    <r>
      <rPr>
        <b/>
        <sz val="11"/>
        <color theme="1"/>
        <rFont val="Times New Roman"/>
        <family val="1"/>
      </rPr>
      <t>Preparations:</t>
    </r>
    <r>
      <rPr>
        <sz val="11"/>
        <color theme="1"/>
        <rFont val="Times New Roman"/>
        <family val="1"/>
      </rPr>
      <t xml:space="preserve"> of Vegetable Seed F1  (hybrid) cucumber with all necessary works.</t>
    </r>
  </si>
  <si>
    <r>
      <rPr>
        <b/>
        <sz val="11"/>
        <color theme="1"/>
        <rFont val="Times New Roman"/>
        <family val="1"/>
      </rPr>
      <t>Preparations:</t>
    </r>
    <r>
      <rPr>
        <sz val="11"/>
        <color theme="1"/>
        <rFont val="Times New Roman"/>
        <family val="1"/>
      </rPr>
      <t xml:space="preserve"> of Cotton wire for plants tied with all necessary works.</t>
    </r>
  </si>
  <si>
    <r>
      <rPr>
        <b/>
        <sz val="11"/>
        <color theme="1"/>
        <rFont val="Times New Roman"/>
        <family val="1"/>
      </rPr>
      <t>Provision:</t>
    </r>
    <r>
      <rPr>
        <sz val="11"/>
        <color theme="1"/>
        <rFont val="Times New Roman"/>
        <family val="1"/>
      </rPr>
      <t xml:space="preserve"> of Plug tray (Plastic) Good Quality (128 cell) with all necessary works.</t>
    </r>
  </si>
  <si>
    <r>
      <rPr>
        <b/>
        <sz val="11"/>
        <color theme="1"/>
        <rFont val="Times New Roman"/>
        <family val="1"/>
      </rPr>
      <t>Preparations:</t>
    </r>
    <r>
      <rPr>
        <sz val="11"/>
        <color theme="1"/>
        <rFont val="Times New Roman"/>
        <family val="1"/>
      </rPr>
      <t xml:space="preserve"> of Peat moss (Compressed) with all necessary works.</t>
    </r>
  </si>
  <si>
    <r>
      <rPr>
        <b/>
        <sz val="11"/>
        <color theme="1"/>
        <rFont val="Times New Roman"/>
        <family val="1"/>
      </rPr>
      <t xml:space="preserve">Preparations: </t>
    </r>
    <r>
      <rPr>
        <sz val="11"/>
        <color theme="1"/>
        <rFont val="Times New Roman"/>
        <family val="1"/>
      </rPr>
      <t>of Fertilizer (Solid) 20-20-20 with all necessary works.</t>
    </r>
  </si>
  <si>
    <r>
      <rPr>
        <b/>
        <sz val="11"/>
        <color theme="1"/>
        <rFont val="Times New Roman"/>
        <family val="1"/>
      </rPr>
      <t>Preparations:</t>
    </r>
    <r>
      <rPr>
        <sz val="11"/>
        <color theme="1"/>
        <rFont val="Times New Roman"/>
        <family val="1"/>
      </rPr>
      <t xml:space="preserve"> of Fertilizer (Solid )10-10-40 with all necessary works.</t>
    </r>
  </si>
  <si>
    <r>
      <rPr>
        <b/>
        <sz val="11"/>
        <color theme="1"/>
        <rFont val="Times New Roman"/>
        <family val="1"/>
      </rPr>
      <t>Provision:</t>
    </r>
    <r>
      <rPr>
        <sz val="11"/>
        <color theme="1"/>
        <rFont val="Times New Roman"/>
        <family val="1"/>
      </rPr>
      <t xml:space="preserve"> of animal Manor with all necessary works.</t>
    </r>
  </si>
  <si>
    <r>
      <rPr>
        <b/>
        <sz val="11"/>
        <color theme="1"/>
        <rFont val="Times New Roman"/>
        <family val="1"/>
      </rPr>
      <t xml:space="preserve">Provision and installation: </t>
    </r>
    <r>
      <rPr>
        <sz val="11"/>
        <color theme="1"/>
        <rFont val="Times New Roman"/>
        <family val="1"/>
      </rPr>
      <t>of Mulch (black color plastic) Made in Turkey with all necessary works.</t>
    </r>
  </si>
  <si>
    <r>
      <rPr>
        <b/>
        <sz val="11"/>
        <color theme="1"/>
        <rFont val="Times New Roman"/>
        <family val="1"/>
      </rPr>
      <t>Provision:</t>
    </r>
    <r>
      <rPr>
        <sz val="11"/>
        <color theme="1"/>
        <rFont val="Times New Roman"/>
        <family val="1"/>
      </rPr>
      <t xml:space="preserve"> of Basket (plastic) good quality for harvesting with all necessary works.</t>
    </r>
  </si>
  <si>
    <r>
      <rPr>
        <b/>
        <sz val="11"/>
        <color theme="1"/>
        <rFont val="Times New Roman"/>
        <family val="1"/>
      </rPr>
      <t>Provision:</t>
    </r>
    <r>
      <rPr>
        <sz val="11"/>
        <color theme="1"/>
        <rFont val="Times New Roman"/>
        <family val="1"/>
      </rPr>
      <t xml:space="preserve"> of Digital Thermometer (Temp + Humidity Time )</t>
    </r>
  </si>
  <si>
    <r>
      <rPr>
        <b/>
        <sz val="11"/>
        <color theme="1"/>
        <rFont val="Times New Roman"/>
        <family val="1"/>
      </rPr>
      <t xml:space="preserve">Provision: </t>
    </r>
    <r>
      <rPr>
        <sz val="11"/>
        <color theme="1"/>
        <rFont val="Times New Roman"/>
        <family val="1"/>
      </rPr>
      <t>of Yellow Stick for insect with all necessary works.</t>
    </r>
  </si>
  <si>
    <r>
      <rPr>
        <b/>
        <sz val="11"/>
        <color theme="1"/>
        <rFont val="Times New Roman"/>
        <family val="1"/>
      </rPr>
      <t xml:space="preserve">Provision: </t>
    </r>
    <r>
      <rPr>
        <sz val="11"/>
        <color theme="1"/>
        <rFont val="Times New Roman"/>
        <family val="1"/>
      </rPr>
      <t>of Water Sprinkler 5 Liter Capacity for Irrigation Saplings with all necessary works.</t>
    </r>
  </si>
  <si>
    <t>Covering Materials</t>
  </si>
  <si>
    <t>M</t>
  </si>
  <si>
    <t>Plastic sheet 9 m width for top and long sides</t>
  </si>
  <si>
    <t>Plastic sheet 1 m width for long sides</t>
  </si>
  <si>
    <t>Green net both long sides for ventilation, width 2m</t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</si>
  <si>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of Plastic Sheet 220 mile micron 5% UV (9 Meter wide) according to the drawing with all necessary works</t>
    </r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</si>
  <si>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of Plastic Sheet 220 mile micron 5% UV (4 Meter wide) for Front and Back side according to the drawing with all necessary works</t>
    </r>
  </si>
  <si>
    <t>Stand for Water Reservoir</t>
  </si>
  <si>
    <t>Angle Iron 60X60X4mm for Stand of pillar, and middle and top rings</t>
  </si>
  <si>
    <t>Angle Iron 40X40X3mm  for X bracing</t>
  </si>
  <si>
    <t>Angle Iron 30x30x3mm</t>
  </si>
  <si>
    <t>Under water tank and hand rail top</t>
  </si>
  <si>
    <t>veritcal bars for handrail</t>
  </si>
  <si>
    <t>Ladder tow sides</t>
  </si>
  <si>
    <t>Ladder steps</t>
  </si>
  <si>
    <r>
      <rPr>
        <b/>
        <sz val="11"/>
        <color theme="1"/>
        <rFont val="Times New Roman"/>
        <family val="1"/>
      </rPr>
      <t>Excavation:</t>
    </r>
    <r>
      <rPr>
        <sz val="11"/>
        <color theme="1"/>
        <rFont val="Times New Roman"/>
        <family val="1"/>
      </rPr>
      <t xml:space="preserve"> for the foundations of the Greenhouse according to the drawing and specifications.</t>
    </r>
  </si>
  <si>
    <t>Foundation of greenhouse pillars</t>
  </si>
  <si>
    <t>Foundation of water tank</t>
  </si>
  <si>
    <r>
      <rPr>
        <b/>
        <sz val="11"/>
        <color theme="1"/>
        <rFont val="Times New Roman"/>
        <family val="1"/>
      </rPr>
      <t>Plain cement concrete (1:2:4):</t>
    </r>
    <r>
      <rPr>
        <sz val="11"/>
        <color theme="1"/>
        <rFont val="Times New Roman"/>
        <family val="1"/>
      </rPr>
      <t xml:space="preserve"> for all greenhouse pillars and water tank pillars.</t>
    </r>
  </si>
  <si>
    <t>PCS(6m)</t>
  </si>
  <si>
    <t>GI Pipe ( 2 inch, thickness 2mm ) for Stand (pillars) height 2M</t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</si>
  <si>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of galvanized pipe ( 1.5 inch, thickness 2.5mm) for stand (pillar) foundations height 60 cm across four sides include door area (Made in Iran, Best Quality).</t>
    </r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</si>
  <si>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of galvanized pipe ( 2 inch, thickness 2mm ) for Stand (pillars) height 2 meter across four sides include door area (Made in Iran, Best Quality).</t>
    </r>
  </si>
  <si>
    <t>GI Pipe ( 1.5 inch, thickness 2.5mm) for Stand height 60 cm</t>
  </si>
  <si>
    <r>
      <rPr>
        <b/>
        <sz val="11"/>
        <color theme="1"/>
        <rFont val="Times New Roman"/>
        <family val="1"/>
      </rPr>
      <t xml:space="preserve">Prepare and installation: </t>
    </r>
    <r>
      <rPr>
        <sz val="11"/>
        <color theme="1"/>
        <rFont val="Times New Roman"/>
        <family val="1"/>
      </rPr>
      <t>of galvanized pipe ( 1.5 inch, thickness 2.5mm) for arcs 17 units length 9.7 meter (Made in Iran, Best Quality).</t>
    </r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</si>
  <si>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of galvanized pipe ( 1.5 inch, thickness 2.5mm) for supporter height 1.25 meter vertical support to arc (Made in Iran, Best Quality).</t>
    </r>
  </si>
  <si>
    <t>GI Pipe ( 1.5 inch, thickness 2.5mm) for support of arc height 1.25 M</t>
  </si>
  <si>
    <r>
      <rPr>
        <b/>
        <sz val="11"/>
        <color theme="1"/>
        <rFont val="Times New Roman"/>
        <family val="1"/>
      </rPr>
      <t xml:space="preserve">Prepare and installation: </t>
    </r>
    <r>
      <rPr>
        <sz val="11"/>
        <color theme="1"/>
        <rFont val="Times New Roman"/>
        <family val="1"/>
      </rPr>
      <t>of galvanized pipe ( 1.5 inch, thickness 2.5mm) height 0.95 meter vertical support to arc (Made in Iran, Best Quality)</t>
    </r>
  </si>
  <si>
    <t>GI Pipe ( 1.5 inch, thickness 2.5mm) for arc support, height 0.95 M</t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</si>
  <si>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of galvanized pipe ( 1.5 inch, thickness 2.5mm) length 1.6 Meter, inclined support to arc (Made in Iran, Best Quality)</t>
    </r>
  </si>
  <si>
    <t>GI Pipe ( 1.5 inch, thickness 2.5mm) for inclind support of arc, length 1.6 M</t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</si>
  <si>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of galvanized pipe ( 1.5 inch, thickness 2.5mm) length 2 meter, horizontal supports of entrance to greenhouse. (Made in Iran, Best Quality)</t>
    </r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</si>
  <si>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of galvanized pipe ( 1.5 inch, thickness 2.5mm) length 3 meter, horizontal support of entrance to greenhouse. (Made in Iran, Best Quality)</t>
    </r>
  </si>
  <si>
    <r>
      <t xml:space="preserve">Unit cost
</t>
    </r>
    <r>
      <rPr>
        <sz val="12"/>
        <rFont val="Times New Roman"/>
        <family val="1"/>
      </rPr>
      <t>[AFN]</t>
    </r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</si>
  <si>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of galvanized pipe ( 1 inch, thickness 2.5mm) for horizontal short sides supporter length 9 meter. (Made in Iran, Best Quality)</t>
    </r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</si>
  <si>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of galvanized pipe ( 3/4 inch, thickness 2.5mm) for Ventilation and plastic support length 40 meter (Made in Iran, Best Quality)</t>
    </r>
  </si>
  <si>
    <t>GI Pipe ( 3/4 inch) for Ventilation Length 40 M</t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</si>
  <si>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of galvanized pipe ( 3/4 inch, thickness 3mm) length 3 meter, diagonal support for stands at the end short side of greenhouse (Made in Iran, Best Quality).</t>
    </r>
  </si>
  <si>
    <t>GI Pipe ( 3/4 inch, thickness 3mm) for supporter Length 3 M at short end side of greenhouse.</t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</si>
  <si>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of galvanized pipe ( 3/4 inch, thickness 3mm) length 3.2 meter, diagonal support for stands at both start and end of long sides (Made in Iran, Best Quality). </t>
    </r>
  </si>
  <si>
    <t>GI Pipe ( 3/4 inch, thickness 3mm) for supporter Length 3.2 M at both start and end of long sides.</t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</si>
  <si>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of galvanized pipe ( 3/4 inch, thickness 3mm) length 3.6 meter, diagonal support for stands (Made in Iran, Best Quality).</t>
    </r>
  </si>
  <si>
    <t>GI Pipe (1 inch, thickness 2.5mm) for support of plastic rolling pipe, length 1.5 M</t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</si>
  <si>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of galvanized pipe ( 1 inch, thickness 2.5mm) for support of plastic rolling pipe, length 1.5 meter (Made in Iran, Best Quality)</t>
    </r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</si>
  <si>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Steel bar (dia=12mm), welded with GI pipe at each footing with all related works.</t>
    </r>
  </si>
  <si>
    <t>Steel bar (dia=12mm), welded with GI pipe at each footing</t>
  </si>
  <si>
    <t>KG</t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</si>
  <si>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of galvanized pipe for handle of plastic rolling (3/4 inch, thickness 3mm) length 1M (Made in Iran, Best Quality). </t>
    </r>
  </si>
  <si>
    <t xml:space="preserve">Plastic sheet 4 m width for short sides of greenhouse including enterance </t>
  </si>
  <si>
    <t>Green net both shortsides for ventilation and enterance, width 4m</t>
  </si>
  <si>
    <r>
      <rPr>
        <b/>
        <sz val="11"/>
        <color theme="1"/>
        <rFont val="Times New Roman"/>
        <family val="1"/>
      </rPr>
      <t xml:space="preserve">Provision: </t>
    </r>
    <r>
      <rPr>
        <sz val="11"/>
        <color theme="1"/>
        <rFont val="Times New Roman"/>
        <family val="1"/>
      </rPr>
      <t xml:space="preserve">of Chemical for insect and fungi. </t>
    </r>
  </si>
  <si>
    <r>
      <rPr>
        <b/>
        <sz val="11"/>
        <color theme="1"/>
        <rFont val="Times New Roman"/>
        <family val="1"/>
      </rPr>
      <t xml:space="preserve">Provision: </t>
    </r>
    <r>
      <rPr>
        <sz val="11"/>
        <color theme="1"/>
        <rFont val="Times New Roman"/>
        <family val="1"/>
      </rPr>
      <t>of Sprayer 16 Liter capacity</t>
    </r>
  </si>
  <si>
    <r>
      <rPr>
        <b/>
        <sz val="11"/>
        <color theme="1"/>
        <rFont val="Times New Roman"/>
        <family val="1"/>
      </rPr>
      <t>Provision:</t>
    </r>
    <r>
      <rPr>
        <sz val="11"/>
        <color theme="1"/>
        <rFont val="Times New Roman"/>
        <family val="1"/>
      </rPr>
      <t xml:space="preserve"> of Shovel</t>
    </r>
  </si>
  <si>
    <r>
      <rPr>
        <b/>
        <sz val="11"/>
        <color theme="1"/>
        <rFont val="Times New Roman"/>
        <family val="1"/>
      </rPr>
      <t xml:space="preserve">Provision: </t>
    </r>
    <r>
      <rPr>
        <sz val="11"/>
        <color theme="1"/>
        <rFont val="Times New Roman"/>
        <family val="1"/>
      </rPr>
      <t>of Gardening Fork</t>
    </r>
  </si>
  <si>
    <r>
      <rPr>
        <b/>
        <sz val="11"/>
        <color theme="1"/>
        <rFont val="Times New Roman"/>
        <family val="1"/>
      </rPr>
      <t xml:space="preserve">Provision: </t>
    </r>
    <r>
      <rPr>
        <sz val="11"/>
        <color theme="1"/>
        <rFont val="Times New Roman"/>
        <family val="1"/>
      </rPr>
      <t>of Wheel Barrow</t>
    </r>
  </si>
  <si>
    <r>
      <rPr>
        <b/>
        <sz val="11"/>
        <color theme="1"/>
        <rFont val="Times New Roman"/>
        <family val="1"/>
      </rPr>
      <t>Provision</t>
    </r>
    <r>
      <rPr>
        <sz val="11"/>
        <color theme="1"/>
        <rFont val="Times New Roman"/>
        <family val="1"/>
      </rPr>
      <t>: of Hedge shear</t>
    </r>
  </si>
  <si>
    <t>GI pipe vertical (1 inch, thickness 2.5mm), height 2m</t>
  </si>
  <si>
    <t>GI pipe horizental (1 inch, thickness 2.5mm), length 1m &amp; 1.5m</t>
  </si>
  <si>
    <t xml:space="preserve">Slide Doors (2x1 and 2x1.5m) </t>
  </si>
  <si>
    <t>C-Chanel 40x30x3 mm on top and bottom for slide door, Piece length 2 meter</t>
  </si>
  <si>
    <t>C-Chanel 40x30x3 mm on top and bottom for slide door, Piece length 3 meter</t>
  </si>
  <si>
    <r>
      <rPr>
        <b/>
        <sz val="11"/>
        <color theme="1"/>
        <rFont val="Times New Roman"/>
        <family val="1"/>
      </rPr>
      <t>Leveling:</t>
    </r>
    <r>
      <rPr>
        <sz val="11"/>
        <color theme="1"/>
        <rFont val="Times New Roman"/>
        <family val="1"/>
      </rPr>
      <t xml:space="preserve"> of the site for stands of water reservoir and solar panels</t>
    </r>
  </si>
  <si>
    <r>
      <rPr>
        <b/>
        <sz val="11"/>
        <color theme="1"/>
        <rFont val="Times New Roman"/>
        <family val="1"/>
      </rPr>
      <t xml:space="preserve">Provision and installation: </t>
    </r>
    <r>
      <rPr>
        <sz val="11"/>
        <color theme="1"/>
        <rFont val="Times New Roman"/>
        <family val="1"/>
      </rPr>
      <t>Of angle Iron 60X60X4mm  for Stand  according to the drawing with all necessary works.</t>
    </r>
  </si>
  <si>
    <r>
      <rPr>
        <b/>
        <sz val="11"/>
        <color theme="1"/>
        <rFont val="Times New Roman"/>
        <family val="1"/>
      </rPr>
      <t>Provision and installation:</t>
    </r>
    <r>
      <rPr>
        <sz val="11"/>
        <color theme="1"/>
        <rFont val="Times New Roman"/>
        <family val="1"/>
      </rPr>
      <t xml:space="preserve"> Of angle Iron 40X40X3mm  for X bracing  according to the drawing with all necessary works.</t>
    </r>
  </si>
  <si>
    <r>
      <rPr>
        <b/>
        <sz val="11"/>
        <color theme="1"/>
        <rFont val="Times New Roman"/>
        <family val="1"/>
      </rPr>
      <t xml:space="preserve">Provision and installation: </t>
    </r>
    <r>
      <rPr>
        <sz val="11"/>
        <color theme="1"/>
        <rFont val="Times New Roman"/>
        <family val="1"/>
      </rPr>
      <t>Of angle Iron 30x30x3mm for X bracing  according to the drawing with all necessary works.</t>
    </r>
  </si>
  <si>
    <r>
      <rPr>
        <b/>
        <sz val="11"/>
        <color theme="1"/>
        <rFont val="Times New Roman"/>
        <family val="1"/>
      </rPr>
      <t xml:space="preserve">Provision and installation: </t>
    </r>
    <r>
      <rPr>
        <sz val="11"/>
        <color theme="1"/>
        <rFont val="Times New Roman"/>
        <family val="1"/>
      </rPr>
      <t>Steel Plate 25 x 25cm, 5mm according to the drawing with all necessary works.</t>
    </r>
  </si>
  <si>
    <r>
      <rPr>
        <b/>
        <sz val="11"/>
        <color theme="1"/>
        <rFont val="Times New Roman"/>
        <family val="1"/>
      </rPr>
      <t xml:space="preserve">Provision and installation: </t>
    </r>
    <r>
      <rPr>
        <sz val="11"/>
        <color theme="1"/>
        <rFont val="Times New Roman"/>
        <family val="1"/>
      </rPr>
      <t>Wood (20x3) cm under water tank according to the drawing with all necessary works.</t>
    </r>
  </si>
  <si>
    <r>
      <rPr>
        <b/>
        <sz val="11"/>
        <color theme="1"/>
        <rFont val="Times New Roman"/>
        <family val="1"/>
      </rPr>
      <t xml:space="preserve">Provision and installation: </t>
    </r>
    <r>
      <rPr>
        <sz val="11"/>
        <color theme="1"/>
        <rFont val="Times New Roman"/>
        <family val="1"/>
      </rPr>
      <t xml:space="preserve">Landscape plastic water tank 1000 lit  </t>
    </r>
  </si>
  <si>
    <r>
      <rPr>
        <b/>
        <sz val="11"/>
        <color theme="1"/>
        <rFont val="Times New Roman"/>
        <family val="1"/>
      </rPr>
      <t>Provision and installation:</t>
    </r>
    <r>
      <rPr>
        <sz val="11"/>
        <color theme="1"/>
        <rFont val="Times New Roman"/>
        <family val="1"/>
      </rPr>
      <t xml:space="preserve"> Solar Panels CP21-66HT670W, 660w, 49v, Mono Bifacial crystalline Hanersun European Brand. 30 years performance with (80% at 30th).</t>
    </r>
  </si>
  <si>
    <r>
      <rPr>
        <b/>
        <sz val="11"/>
        <color theme="1"/>
        <rFont val="Times New Roman"/>
        <family val="1"/>
      </rPr>
      <t>Provision and installation:</t>
    </r>
    <r>
      <rPr>
        <sz val="11"/>
        <color theme="1"/>
        <rFont val="Times New Roman"/>
        <family val="1"/>
      </rPr>
      <t xml:space="preserve"> Of stand for solar panels according to the drawing with all necessary works.</t>
    </r>
  </si>
  <si>
    <r>
      <rPr>
        <b/>
        <sz val="11"/>
        <color theme="1"/>
        <rFont val="Times New Roman"/>
        <family val="1"/>
      </rPr>
      <t>Provision and installation:</t>
    </r>
    <r>
      <rPr>
        <sz val="11"/>
        <color theme="1"/>
        <rFont val="Times New Roman"/>
        <family val="1"/>
      </rPr>
      <t xml:space="preserve"> Of metalic sign-board </t>
    </r>
  </si>
  <si>
    <t>GI Pipe Structure of Greenhouse</t>
  </si>
  <si>
    <t>PCC (1:2:4) for Footings</t>
  </si>
  <si>
    <t>Excavation for Foundation</t>
  </si>
  <si>
    <r>
      <t xml:space="preserve">
</t>
    </r>
    <r>
      <rPr>
        <b/>
        <sz val="14"/>
        <rFont val="Times New Roman"/>
        <family val="1"/>
      </rPr>
      <t xml:space="preserve">COST ESTIMATION OF ONE GABBLE BIG GREENHOUSE SIZE( 40 X 9 X 3.25 Meter )           </t>
    </r>
  </si>
  <si>
    <t xml:space="preserve">HDPE pipe 2 inch, Grade PE80 12 bar from water tank to greenhouse </t>
  </si>
  <si>
    <t>Foundation of metallic sign board</t>
  </si>
  <si>
    <t>Footings of metallic sign board</t>
  </si>
  <si>
    <t>GI Pipe (2 inch, thickness 2 mm) for metallic sign board</t>
  </si>
  <si>
    <r>
      <rPr>
        <b/>
        <sz val="11"/>
        <color theme="1"/>
        <rFont val="Times New Roman"/>
        <family val="1"/>
      </rPr>
      <t xml:space="preserve">Prepare and installation: </t>
    </r>
    <r>
      <rPr>
        <sz val="11"/>
        <color theme="1"/>
        <rFont val="Times New Roman"/>
        <family val="1"/>
      </rPr>
      <t>of galvanized pipe ( 2 inch, thickness 2mm ) for mettalic sign board</t>
    </r>
  </si>
  <si>
    <t>M2</t>
  </si>
  <si>
    <r>
      <rPr>
        <b/>
        <sz val="11"/>
        <color theme="1"/>
        <rFont val="Times New Roman"/>
        <family val="1"/>
      </rPr>
      <t>Prepare and installation:</t>
    </r>
    <r>
      <rPr>
        <sz val="11"/>
        <color theme="1"/>
        <rFont val="Times New Roman"/>
        <family val="1"/>
      </rPr>
      <t xml:space="preserve"> of GI sheet for mettalic sign board (1.5x1.2) gage 18</t>
    </r>
  </si>
  <si>
    <t>GI sheet for mettalic sign board (1.5x1.2) gage 18</t>
  </si>
  <si>
    <r>
      <rPr>
        <b/>
        <sz val="11"/>
        <color theme="1"/>
        <rFont val="Times New Roman"/>
        <family val="1"/>
      </rPr>
      <t xml:space="preserve">Oil painting: </t>
    </r>
    <r>
      <rPr>
        <sz val="11"/>
        <color theme="1"/>
        <rFont val="Times New Roman"/>
        <family val="1"/>
      </rPr>
      <t>of metallic sign board, stands for water reservoir and solar panel including writing on sign board.</t>
    </r>
  </si>
  <si>
    <r>
      <t>Total Amount</t>
    </r>
    <r>
      <rPr>
        <b/>
        <vertAlign val="superscript"/>
        <sz val="12"/>
        <rFont val="Times New Roman"/>
        <family val="1"/>
      </rPr>
      <t xml:space="preserve"> </t>
    </r>
    <r>
      <rPr>
        <b/>
        <sz val="12"/>
        <rFont val="Times New Roman"/>
        <family val="1"/>
      </rPr>
      <t xml:space="preserve">
</t>
    </r>
    <r>
      <rPr>
        <sz val="12"/>
        <rFont val="Times New Roman"/>
        <family val="1"/>
      </rPr>
      <t>[AFN]</t>
    </r>
  </si>
  <si>
    <t>New Construction of Greenhouse in Mir ali Khel &amp; Hussain khail Villages Surobi district, Kabul Province.</t>
  </si>
  <si>
    <r>
      <rPr>
        <b/>
        <sz val="11"/>
        <color theme="1"/>
        <rFont val="Times New Roman"/>
        <family val="1"/>
      </rPr>
      <t xml:space="preserve">Provision and installation: </t>
    </r>
    <r>
      <rPr>
        <sz val="11"/>
        <color theme="1"/>
        <rFont val="Times New Roman"/>
        <family val="1"/>
      </rPr>
      <t>ZRI 110V Solar Pump MPPT Controller Solar Water DC Pump Price List System 3Hp</t>
    </r>
  </si>
  <si>
    <r>
      <rPr>
        <b/>
        <sz val="11"/>
        <color theme="1"/>
        <rFont val="Times New Roman"/>
        <family val="1"/>
      </rPr>
      <t>Provision and installation:</t>
    </r>
    <r>
      <rPr>
        <sz val="11"/>
        <color theme="1"/>
        <rFont val="Times New Roman"/>
        <family val="1"/>
      </rPr>
      <t xml:space="preserve"> Water Pump SOLAR PUMP 3NRL3.8/18-110-1300  4000R/M </t>
    </r>
  </si>
  <si>
    <t>Including all tax according to income tax manual of Ministry of Finance ; government of Afghanistan</t>
  </si>
  <si>
    <t>Company Name</t>
  </si>
  <si>
    <t>Date</t>
  </si>
  <si>
    <t>Signature</t>
  </si>
  <si>
    <t>Stamp</t>
  </si>
  <si>
    <t>Total Cost</t>
  </si>
  <si>
    <t>Total Price in Words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</si>
</sst>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.00"/>
    <numFmt numFmtId="167" formatCode="0.0"/>
  </numFmts>
  <fonts count="3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2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Calibri"/>
      <family val="2"/>
      <scheme val="minor"/>
    </font>
    <font>
      <b/>
      <i/>
      <sz val="10"/>
      <color rgb="FF000000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b/>
      <sz val="15"/>
      <color indexed="62"/>
      <name val="Calibri"/>
      <family val="2"/>
    </font>
    <font>
      <sz val="10"/>
      <name val="Arial"/>
      <family val="2"/>
    </font>
    <font>
      <sz val="8"/>
      <name val="Calibri"/>
      <family val="2"/>
      <scheme val="minor"/>
    </font>
    <font>
      <sz val="12"/>
      <name val="Times New Roman"/>
      <family val="1"/>
    </font>
    <font>
      <b/>
      <vertAlign val="superscript"/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indexed="8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u/>
      <sz val="12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sz val="14"/>
      <color theme="1"/>
      <name val="Calibri"/>
      <family val="2"/>
    </font>
    <font>
      <b/>
      <sz val="14"/>
      <color theme="1"/>
      <name val="Calibri"/>
    </font>
    <font>
      <sz val="11"/>
      <name val="Calibri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rgb="FFFFD965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9">
    <xf numFmtId="0" fontId="0" fillId="0" borderId="0"/>
    <xf numFmtId="0" fontId="1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ill="0" applyBorder="0" applyAlignment="0" applyProtection="0"/>
    <xf numFmtId="0" fontId="18" fillId="0" borderId="32" applyNumberFormat="0" applyFill="0" applyAlignment="0" applyProtection="0"/>
    <xf numFmtId="0" fontId="1" fillId="0" borderId="0"/>
    <xf numFmtId="0" fontId="19" fillId="7" borderId="0" applyNumberFormat="0" applyBorder="0" applyAlignment="0" applyProtection="0"/>
    <xf numFmtId="0" fontId="6" fillId="0" borderId="0"/>
    <xf numFmtId="0" fontId="20" fillId="0" borderId="33" applyNumberFormat="0" applyFill="0" applyAlignment="0" applyProtection="0"/>
    <xf numFmtId="0" fontId="3" fillId="0" borderId="0"/>
    <xf numFmtId="165" fontId="21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210">
    <xf numFmtId="0" fontId="0" fillId="0" borderId="0" xfId="0"/>
    <xf numFmtId="0" fontId="0" fillId="2" borderId="0" xfId="0" applyFill="1"/>
    <xf numFmtId="0" fontId="0" fillId="0" borderId="0" xfId="0" applyAlignment="1">
      <alignment horizontal="left" vertical="top"/>
    </xf>
    <xf numFmtId="0" fontId="0" fillId="0" borderId="0" xfId="0" applyAlignment="1">
      <alignment vertical="center" wrapText="1"/>
    </xf>
    <xf numFmtId="2" fontId="0" fillId="0" borderId="0" xfId="0" applyNumberFormat="1"/>
    <xf numFmtId="2" fontId="8" fillId="4" borderId="4" xfId="0" applyNumberFormat="1" applyFont="1" applyFill="1" applyBorder="1" applyAlignment="1">
      <alignment horizontal="left" vertical="center" indent="1"/>
    </xf>
    <xf numFmtId="0" fontId="0" fillId="4" borderId="12" xfId="0" applyFill="1" applyBorder="1" applyAlignment="1">
      <alignment horizontal="left" vertical="center" indent="1"/>
    </xf>
    <xf numFmtId="0" fontId="0" fillId="0" borderId="3" xfId="0" applyBorder="1" applyAlignment="1">
      <alignment horizontal="left" vertical="center" indent="1"/>
    </xf>
    <xf numFmtId="0" fontId="0" fillId="2" borderId="3" xfId="0" applyFill="1" applyBorder="1" applyAlignment="1">
      <alignment horizontal="left" vertical="center" indent="1"/>
    </xf>
    <xf numFmtId="4" fontId="0" fillId="0" borderId="3" xfId="0" applyNumberFormat="1" applyBorder="1" applyAlignment="1">
      <alignment horizontal="left" vertical="center" indent="1"/>
    </xf>
    <xf numFmtId="0" fontId="0" fillId="2" borderId="12" xfId="0" applyFill="1" applyBorder="1" applyAlignment="1">
      <alignment horizontal="left" vertical="center" indent="1"/>
    </xf>
    <xf numFmtId="0" fontId="14" fillId="0" borderId="0" xfId="0" applyFont="1"/>
    <xf numFmtId="2" fontId="4" fillId="5" borderId="15" xfId="1" applyNumberFormat="1" applyFont="1" applyFill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left" vertical="center" indent="1"/>
    </xf>
    <xf numFmtId="165" fontId="7" fillId="2" borderId="1" xfId="0" applyNumberFormat="1" applyFont="1" applyFill="1" applyBorder="1" applyAlignment="1">
      <alignment horizontal="left" vertical="center" indent="1"/>
    </xf>
    <xf numFmtId="0" fontId="9" fillId="0" borderId="3" xfId="0" applyFont="1" applyBorder="1" applyAlignment="1">
      <alignment horizontal="left" vertical="center" indent="1"/>
    </xf>
    <xf numFmtId="0" fontId="9" fillId="2" borderId="3" xfId="0" applyFont="1" applyFill="1" applyBorder="1" applyAlignment="1">
      <alignment horizontal="left" vertical="center" indent="1"/>
    </xf>
    <xf numFmtId="0" fontId="3" fillId="2" borderId="1" xfId="0" applyFont="1" applyFill="1" applyBorder="1" applyAlignment="1">
      <alignment horizontal="left" vertical="center" wrapText="1" indent="1"/>
    </xf>
    <xf numFmtId="4" fontId="9" fillId="0" borderId="3" xfId="0" applyNumberFormat="1" applyFont="1" applyBorder="1" applyAlignment="1">
      <alignment horizontal="left" vertical="center" indent="1"/>
    </xf>
    <xf numFmtId="0" fontId="15" fillId="2" borderId="1" xfId="0" applyFont="1" applyFill="1" applyBorder="1" applyAlignment="1">
      <alignment horizontal="left" vertical="center" indent="1"/>
    </xf>
    <xf numFmtId="2" fontId="11" fillId="4" borderId="4" xfId="0" applyNumberFormat="1" applyFont="1" applyFill="1" applyBorder="1" applyAlignment="1">
      <alignment horizontal="left" vertical="center" indent="1"/>
    </xf>
    <xf numFmtId="2" fontId="0" fillId="0" borderId="0" xfId="0" applyNumberFormat="1" applyAlignment="1">
      <alignment horizontal="left" vertical="top"/>
    </xf>
    <xf numFmtId="0" fontId="14" fillId="0" borderId="21" xfId="0" applyFont="1" applyBorder="1"/>
    <xf numFmtId="0" fontId="14" fillId="0" borderId="25" xfId="0" applyFont="1" applyBorder="1"/>
    <xf numFmtId="2" fontId="14" fillId="0" borderId="0" xfId="0" applyNumberFormat="1" applyFont="1"/>
    <xf numFmtId="2" fontId="12" fillId="2" borderId="6" xfId="0" applyNumberFormat="1" applyFont="1" applyFill="1" applyBorder="1" applyAlignment="1">
      <alignment horizontal="left" vertical="center" indent="1"/>
    </xf>
    <xf numFmtId="2" fontId="12" fillId="0" borderId="6" xfId="0" applyNumberFormat="1" applyFont="1" applyBorder="1" applyAlignment="1">
      <alignment horizontal="left" vertical="center" indent="1"/>
    </xf>
    <xf numFmtId="2" fontId="12" fillId="2" borderId="4" xfId="0" applyNumberFormat="1" applyFont="1" applyFill="1" applyBorder="1" applyAlignment="1">
      <alignment horizontal="left" vertical="center" indent="1"/>
    </xf>
    <xf numFmtId="2" fontId="12" fillId="2" borderId="2" xfId="0" applyNumberFormat="1" applyFont="1" applyFill="1" applyBorder="1" applyAlignment="1">
      <alignment horizontal="left" vertical="center" indent="1"/>
    </xf>
    <xf numFmtId="2" fontId="12" fillId="2" borderId="1" xfId="0" applyNumberFormat="1" applyFont="1" applyFill="1" applyBorder="1" applyAlignment="1">
      <alignment horizontal="left" vertical="center" inden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/>
    </xf>
    <xf numFmtId="0" fontId="12" fillId="0" borderId="34" xfId="0" applyFont="1" applyBorder="1" applyAlignment="1">
      <alignment horizontal="left" indent="1"/>
    </xf>
    <xf numFmtId="0" fontId="12" fillId="0" borderId="34" xfId="0" applyFont="1" applyBorder="1" applyAlignment="1">
      <alignment horizontal="left" vertical="center" indent="1"/>
    </xf>
    <xf numFmtId="165" fontId="12" fillId="0" borderId="34" xfId="18" applyFont="1" applyBorder="1" applyAlignment="1">
      <alignment vertical="center"/>
    </xf>
    <xf numFmtId="165" fontId="12" fillId="0" borderId="34" xfId="18" applyFont="1" applyBorder="1" applyAlignment="1">
      <alignment horizontal="left" vertical="center" indent="1"/>
    </xf>
    <xf numFmtId="165" fontId="12" fillId="0" borderId="34" xfId="0" applyNumberFormat="1" applyFont="1" applyBorder="1" applyAlignment="1">
      <alignment horizontal="left" vertical="center" indent="1"/>
    </xf>
    <xf numFmtId="165" fontId="12" fillId="0" borderId="34" xfId="18" applyFont="1" applyBorder="1" applyAlignment="1">
      <alignment horizontal="center" vertical="center"/>
    </xf>
    <xf numFmtId="0" fontId="12" fillId="0" borderId="35" xfId="0" applyFont="1" applyBorder="1" applyAlignment="1">
      <alignment horizontal="left" vertical="center" indent="1"/>
    </xf>
    <xf numFmtId="0" fontId="12" fillId="0" borderId="1" xfId="0" applyFont="1" applyBorder="1" applyAlignment="1">
      <alignment horizontal="left" vertical="center" indent="1"/>
    </xf>
    <xf numFmtId="165" fontId="12" fillId="0" borderId="1" xfId="18" applyFont="1" applyFill="1" applyBorder="1" applyAlignment="1">
      <alignment horizontal="left" vertical="center" indent="1"/>
    </xf>
    <xf numFmtId="0" fontId="12" fillId="0" borderId="34" xfId="0" applyFont="1" applyBorder="1" applyAlignment="1">
      <alignment horizontal="left" wrapText="1" indent="1"/>
    </xf>
    <xf numFmtId="165" fontId="12" fillId="0" borderId="34" xfId="18" applyFont="1" applyFill="1" applyBorder="1" applyAlignment="1">
      <alignment horizontal="center" vertical="center"/>
    </xf>
    <xf numFmtId="0" fontId="12" fillId="0" borderId="34" xfId="0" applyFont="1" applyBorder="1" applyAlignment="1">
      <alignment horizontal="left" vertical="center" wrapText="1" indent="1"/>
    </xf>
    <xf numFmtId="165" fontId="12" fillId="0" borderId="34" xfId="18" applyFont="1" applyFill="1" applyBorder="1" applyAlignment="1">
      <alignment horizontal="left" vertical="center" indent="1"/>
    </xf>
    <xf numFmtId="0" fontId="12" fillId="0" borderId="36" xfId="0" applyFont="1" applyBorder="1" applyAlignment="1">
      <alignment horizontal="left" indent="1"/>
    </xf>
    <xf numFmtId="0" fontId="12" fillId="0" borderId="37" xfId="0" applyFont="1" applyBorder="1" applyAlignment="1">
      <alignment horizontal="left" vertical="center" indent="1"/>
    </xf>
    <xf numFmtId="2" fontId="16" fillId="5" borderId="15" xfId="1" applyNumberFormat="1" applyFont="1" applyFill="1" applyBorder="1" applyAlignment="1">
      <alignment horizontal="center" vertical="center" wrapText="1"/>
    </xf>
    <xf numFmtId="2" fontId="12" fillId="0" borderId="41" xfId="0" applyNumberFormat="1" applyFont="1" applyBorder="1" applyAlignment="1">
      <alignment horizontal="left" vertical="center" indent="1"/>
    </xf>
    <xf numFmtId="0" fontId="12" fillId="0" borderId="43" xfId="0" applyFont="1" applyBorder="1" applyAlignment="1">
      <alignment horizontal="left" wrapText="1" indent="1"/>
    </xf>
    <xf numFmtId="0" fontId="12" fillId="0" borderId="43" xfId="0" applyFont="1" applyBorder="1" applyAlignment="1">
      <alignment horizontal="left" vertical="center" indent="1"/>
    </xf>
    <xf numFmtId="165" fontId="12" fillId="0" borderId="43" xfId="18" applyFont="1" applyBorder="1" applyAlignment="1">
      <alignment vertical="center"/>
    </xf>
    <xf numFmtId="0" fontId="0" fillId="0" borderId="42" xfId="0" applyBorder="1" applyAlignment="1">
      <alignment horizontal="left" vertical="center" indent="1"/>
    </xf>
    <xf numFmtId="0" fontId="0" fillId="0" borderId="3" xfId="0" applyBorder="1" applyAlignment="1">
      <alignment horizontal="center" vertical="center"/>
    </xf>
    <xf numFmtId="0" fontId="12" fillId="0" borderId="43" xfId="0" applyFont="1" applyBorder="1" applyAlignment="1">
      <alignment horizontal="left" vertical="center" wrapText="1" indent="1"/>
    </xf>
    <xf numFmtId="2" fontId="12" fillId="0" borderId="43" xfId="0" applyNumberFormat="1" applyFont="1" applyBorder="1" applyAlignment="1">
      <alignment horizontal="left" vertical="center" indent="1"/>
    </xf>
    <xf numFmtId="2" fontId="12" fillId="0" borderId="34" xfId="0" applyNumberFormat="1" applyFont="1" applyBorder="1" applyAlignment="1">
      <alignment horizontal="left" vertical="center" indent="1"/>
    </xf>
    <xf numFmtId="167" fontId="12" fillId="0" borderId="34" xfId="0" applyNumberFormat="1" applyFont="1" applyBorder="1" applyAlignment="1">
      <alignment horizontal="left" vertical="center" indent="1"/>
    </xf>
    <xf numFmtId="2" fontId="12" fillId="2" borderId="50" xfId="0" applyNumberFormat="1" applyFont="1" applyFill="1" applyBorder="1" applyAlignment="1">
      <alignment horizontal="left" vertical="center" indent="1"/>
    </xf>
    <xf numFmtId="0" fontId="12" fillId="0" borderId="35" xfId="0" applyFont="1" applyBorder="1" applyAlignment="1">
      <alignment horizontal="left" indent="1"/>
    </xf>
    <xf numFmtId="165" fontId="12" fillId="0" borderId="35" xfId="18" applyFont="1" applyBorder="1" applyAlignment="1">
      <alignment horizontal="center" vertical="center"/>
    </xf>
    <xf numFmtId="0" fontId="15" fillId="2" borderId="51" xfId="0" applyFont="1" applyFill="1" applyBorder="1" applyAlignment="1">
      <alignment horizontal="left" vertical="center" indent="1"/>
    </xf>
    <xf numFmtId="0" fontId="12" fillId="0" borderId="1" xfId="0" applyFont="1" applyBorder="1" applyAlignment="1">
      <alignment horizontal="left" indent="1"/>
    </xf>
    <xf numFmtId="165" fontId="12" fillId="0" borderId="1" xfId="18" applyFont="1" applyBorder="1" applyAlignment="1">
      <alignment horizontal="center" vertical="center"/>
    </xf>
    <xf numFmtId="165" fontId="12" fillId="0" borderId="35" xfId="18" applyFont="1" applyFill="1" applyBorder="1" applyAlignment="1">
      <alignment horizontal="left" vertical="center" indent="1"/>
    </xf>
    <xf numFmtId="2" fontId="2" fillId="2" borderId="1" xfId="7" applyNumberFormat="1" applyFont="1" applyFill="1" applyBorder="1" applyAlignment="1">
      <alignment horizontal="right" vertical="center" indent="1"/>
    </xf>
    <xf numFmtId="2" fontId="3" fillId="0" borderId="1" xfId="0" applyNumberFormat="1" applyFont="1" applyBorder="1" applyAlignment="1">
      <alignment horizontal="right" vertical="center" indent="1"/>
    </xf>
    <xf numFmtId="0" fontId="0" fillId="2" borderId="1" xfId="0" applyFill="1" applyBorder="1" applyAlignment="1">
      <alignment horizontal="left" vertical="center" indent="1"/>
    </xf>
    <xf numFmtId="0" fontId="12" fillId="0" borderId="56" xfId="0" applyFont="1" applyBorder="1" applyAlignment="1">
      <alignment horizontal="left" vertical="center" indent="1"/>
    </xf>
    <xf numFmtId="2" fontId="16" fillId="3" borderId="13" xfId="1" applyNumberFormat="1" applyFont="1" applyFill="1" applyBorder="1" applyAlignment="1">
      <alignment horizontal="center" vertical="center" wrapText="1"/>
    </xf>
    <xf numFmtId="0" fontId="16" fillId="3" borderId="14" xfId="1" applyFont="1" applyFill="1" applyBorder="1" applyAlignment="1">
      <alignment horizontal="center" vertical="center" wrapText="1"/>
    </xf>
    <xf numFmtId="2" fontId="16" fillId="3" borderId="14" xfId="1" applyNumberFormat="1" applyFont="1" applyFill="1" applyBorder="1" applyAlignment="1">
      <alignment horizontal="center" vertical="center" wrapText="1"/>
    </xf>
    <xf numFmtId="0" fontId="16" fillId="3" borderId="20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2" fontId="13" fillId="4" borderId="4" xfId="0" applyNumberFormat="1" applyFont="1" applyFill="1" applyBorder="1" applyAlignment="1">
      <alignment horizontal="left" vertical="center" indent="1"/>
    </xf>
    <xf numFmtId="0" fontId="12" fillId="4" borderId="12" xfId="0" applyFont="1" applyFill="1" applyBorder="1" applyAlignment="1">
      <alignment horizontal="left" vertical="center" indent="1"/>
    </xf>
    <xf numFmtId="0" fontId="12" fillId="0" borderId="0" xfId="0" applyFont="1"/>
    <xf numFmtId="2" fontId="11" fillId="4" borderId="15" xfId="0" applyNumberFormat="1" applyFont="1" applyFill="1" applyBorder="1" applyAlignment="1">
      <alignment horizontal="left" vertical="center" indent="1"/>
    </xf>
    <xf numFmtId="0" fontId="0" fillId="4" borderId="57" xfId="0" applyFill="1" applyBorder="1" applyAlignment="1">
      <alignment horizontal="left" vertical="center" indent="1"/>
    </xf>
    <xf numFmtId="0" fontId="12" fillId="0" borderId="43" xfId="0" applyFont="1" applyBorder="1" applyAlignment="1">
      <alignment horizontal="left" indent="1"/>
    </xf>
    <xf numFmtId="165" fontId="12" fillId="0" borderId="43" xfId="18" applyFont="1" applyBorder="1" applyAlignment="1">
      <alignment horizontal="left" vertical="center" indent="1"/>
    </xf>
    <xf numFmtId="165" fontId="7" fillId="2" borderId="2" xfId="0" applyNumberFormat="1" applyFont="1" applyFill="1" applyBorder="1" applyAlignment="1">
      <alignment horizontal="left" vertical="center" indent="1"/>
    </xf>
    <xf numFmtId="2" fontId="12" fillId="2" borderId="1" xfId="7" applyNumberFormat="1" applyFont="1" applyFill="1" applyBorder="1" applyAlignment="1">
      <alignment horizontal="right" vertical="center" indent="1"/>
    </xf>
    <xf numFmtId="2" fontId="12" fillId="2" borderId="2" xfId="7" applyNumberFormat="1" applyFont="1" applyFill="1" applyBorder="1" applyAlignment="1">
      <alignment horizontal="right" vertical="center" indent="1"/>
    </xf>
    <xf numFmtId="2" fontId="12" fillId="0" borderId="1" xfId="7" applyNumberFormat="1" applyFont="1" applyFill="1" applyBorder="1" applyAlignment="1">
      <alignment horizontal="right" vertical="center" indent="1"/>
    </xf>
    <xf numFmtId="2" fontId="25" fillId="6" borderId="13" xfId="0" applyNumberFormat="1" applyFont="1" applyFill="1" applyBorder="1" applyAlignment="1">
      <alignment horizontal="left" vertical="center" indent="1"/>
    </xf>
    <xf numFmtId="165" fontId="17" fillId="6" borderId="14" xfId="0" applyNumberFormat="1" applyFont="1" applyFill="1" applyBorder="1" applyAlignment="1">
      <alignment horizontal="left" vertical="center" indent="1"/>
    </xf>
    <xf numFmtId="2" fontId="25" fillId="6" borderId="15" xfId="0" applyNumberFormat="1" applyFont="1" applyFill="1" applyBorder="1" applyAlignment="1">
      <alignment horizontal="left" vertical="center" indent="1"/>
    </xf>
    <xf numFmtId="165" fontId="17" fillId="6" borderId="19" xfId="0" applyNumberFormat="1" applyFont="1" applyFill="1" applyBorder="1" applyAlignment="1">
      <alignment horizontal="left" vertical="center" indent="1"/>
    </xf>
    <xf numFmtId="2" fontId="25" fillId="6" borderId="48" xfId="0" applyNumberFormat="1" applyFont="1" applyFill="1" applyBorder="1" applyAlignment="1">
      <alignment horizontal="left" vertical="center" indent="1"/>
    </xf>
    <xf numFmtId="0" fontId="25" fillId="0" borderId="0" xfId="0" applyFont="1"/>
    <xf numFmtId="2" fontId="12" fillId="2" borderId="51" xfId="7" applyNumberFormat="1" applyFont="1" applyFill="1" applyBorder="1" applyAlignment="1">
      <alignment horizontal="right" vertical="center" indent="1"/>
    </xf>
    <xf numFmtId="0" fontId="9" fillId="2" borderId="58" xfId="0" applyFont="1" applyFill="1" applyBorder="1" applyAlignment="1">
      <alignment horizontal="left" vertical="center" indent="1"/>
    </xf>
    <xf numFmtId="165" fontId="12" fillId="0" borderId="1" xfId="18" applyFont="1" applyBorder="1" applyAlignment="1">
      <alignment horizontal="left" vertical="center" indent="1"/>
    </xf>
    <xf numFmtId="0" fontId="0" fillId="0" borderId="1" xfId="0" applyBorder="1"/>
    <xf numFmtId="2" fontId="25" fillId="6" borderId="52" xfId="0" applyNumberFormat="1" applyFont="1" applyFill="1" applyBorder="1" applyAlignment="1">
      <alignment horizontal="left" vertical="center" indent="1"/>
    </xf>
    <xf numFmtId="165" fontId="17" fillId="6" borderId="49" xfId="0" applyNumberFormat="1" applyFont="1" applyFill="1" applyBorder="1" applyAlignment="1">
      <alignment horizontal="left" vertical="center" indent="1"/>
    </xf>
    <xf numFmtId="2" fontId="17" fillId="6" borderId="20" xfId="0" applyNumberFormat="1" applyFont="1" applyFill="1" applyBorder="1" applyAlignment="1">
      <alignment horizontal="right" vertical="center" indent="1"/>
    </xf>
    <xf numFmtId="2" fontId="25" fillId="6" borderId="20" xfId="0" applyNumberFormat="1" applyFont="1" applyFill="1" applyBorder="1" applyAlignment="1">
      <alignment horizontal="left" vertical="center" indent="1"/>
    </xf>
    <xf numFmtId="0" fontId="27" fillId="3" borderId="13" xfId="0" applyFont="1" applyFill="1" applyBorder="1" applyAlignment="1">
      <alignment horizontal="center" vertical="center"/>
    </xf>
    <xf numFmtId="0" fontId="27" fillId="3" borderId="14" xfId="0" applyFont="1" applyFill="1" applyBorder="1" applyAlignment="1">
      <alignment horizontal="center" vertical="center"/>
    </xf>
    <xf numFmtId="2" fontId="27" fillId="3" borderId="14" xfId="0" applyNumberFormat="1" applyFont="1" applyFill="1" applyBorder="1" applyAlignment="1">
      <alignment horizontal="center" vertical="center"/>
    </xf>
    <xf numFmtId="0" fontId="27" fillId="3" borderId="20" xfId="0" applyFont="1" applyFill="1" applyBorder="1" applyAlignment="1">
      <alignment horizontal="center" vertical="center"/>
    </xf>
    <xf numFmtId="0" fontId="28" fillId="0" borderId="26" xfId="0" applyFont="1" applyBorder="1" applyAlignment="1">
      <alignment horizontal="left" vertical="center" indent="1"/>
    </xf>
    <xf numFmtId="0" fontId="28" fillId="0" borderId="24" xfId="0" applyFont="1" applyBorder="1" applyAlignment="1">
      <alignment horizontal="left" indent="1"/>
    </xf>
    <xf numFmtId="0" fontId="28" fillId="0" borderId="24" xfId="0" applyFont="1" applyBorder="1" applyAlignment="1">
      <alignment horizontal="center"/>
    </xf>
    <xf numFmtId="2" fontId="28" fillId="0" borderId="24" xfId="0" applyNumberFormat="1" applyFont="1" applyBorder="1" applyAlignment="1">
      <alignment horizontal="left" indent="1"/>
    </xf>
    <xf numFmtId="2" fontId="28" fillId="0" borderId="24" xfId="7" applyNumberFormat="1" applyFont="1" applyBorder="1" applyAlignment="1">
      <alignment horizontal="center"/>
    </xf>
    <xf numFmtId="0" fontId="28" fillId="0" borderId="24" xfId="7" applyNumberFormat="1" applyFont="1" applyBorder="1" applyAlignment="1">
      <alignment horizontal="right" vertical="center" indent="1"/>
    </xf>
    <xf numFmtId="0" fontId="28" fillId="0" borderId="27" xfId="0" applyFont="1" applyBorder="1" applyAlignment="1">
      <alignment horizontal="left" indent="1"/>
    </xf>
    <xf numFmtId="0" fontId="28" fillId="0" borderId="28" xfId="0" applyFont="1" applyBorder="1" applyAlignment="1">
      <alignment horizontal="left" vertical="center" indent="1"/>
    </xf>
    <xf numFmtId="0" fontId="28" fillId="0" borderId="22" xfId="0" applyFont="1" applyBorder="1" applyAlignment="1">
      <alignment horizontal="left" indent="1"/>
    </xf>
    <xf numFmtId="0" fontId="28" fillId="0" borderId="22" xfId="0" applyFont="1" applyBorder="1" applyAlignment="1">
      <alignment horizontal="center"/>
    </xf>
    <xf numFmtId="2" fontId="28" fillId="0" borderId="22" xfId="7" applyNumberFormat="1" applyFont="1" applyBorder="1" applyAlignment="1">
      <alignment horizontal="center"/>
    </xf>
    <xf numFmtId="0" fontId="28" fillId="0" borderId="29" xfId="0" applyFont="1" applyBorder="1" applyAlignment="1">
      <alignment horizontal="left" indent="1"/>
    </xf>
    <xf numFmtId="0" fontId="28" fillId="0" borderId="31" xfId="0" applyFont="1" applyBorder="1"/>
    <xf numFmtId="165" fontId="27" fillId="5" borderId="14" xfId="0" applyNumberFormat="1" applyFont="1" applyFill="1" applyBorder="1" applyAlignment="1">
      <alignment vertical="center"/>
    </xf>
    <xf numFmtId="0" fontId="27" fillId="5" borderId="20" xfId="0" applyFont="1" applyFill="1" applyBorder="1" applyAlignment="1">
      <alignment horizontal="center" vertical="center"/>
    </xf>
    <xf numFmtId="0" fontId="27" fillId="5" borderId="20" xfId="0" applyFont="1" applyFill="1" applyBorder="1" applyAlignment="1">
      <alignment vertical="center"/>
    </xf>
    <xf numFmtId="0" fontId="30" fillId="0" borderId="0" xfId="2" applyFont="1"/>
    <xf numFmtId="0" fontId="31" fillId="9" borderId="1" xfId="2" applyFont="1" applyFill="1" applyBorder="1" applyAlignment="1">
      <alignment horizontal="center" vertical="center"/>
    </xf>
    <xf numFmtId="0" fontId="32" fillId="9" borderId="1" xfId="2" applyFont="1" applyFill="1" applyBorder="1" applyAlignment="1">
      <alignment horizontal="left" vertical="center"/>
    </xf>
    <xf numFmtId="2" fontId="32" fillId="9" borderId="1" xfId="2" applyNumberFormat="1" applyFont="1" applyFill="1" applyBorder="1" applyAlignment="1">
      <alignment horizontal="center" vertical="center"/>
    </xf>
    <xf numFmtId="0" fontId="31" fillId="0" borderId="0" xfId="2" applyFont="1" applyAlignment="1">
      <alignment vertical="top"/>
    </xf>
    <xf numFmtId="0" fontId="31" fillId="0" borderId="0" xfId="2" applyFont="1"/>
    <xf numFmtId="0" fontId="31" fillId="0" borderId="0" xfId="2" applyFont="1" applyAlignment="1">
      <alignment horizontal="left" vertical="top"/>
    </xf>
    <xf numFmtId="0" fontId="33" fillId="0" borderId="0" xfId="2" applyFont="1" applyAlignment="1">
      <alignment horizontal="left" vertical="top"/>
    </xf>
    <xf numFmtId="0" fontId="12" fillId="0" borderId="0" xfId="2" applyFont="1" applyAlignment="1">
      <alignment vertical="top"/>
    </xf>
    <xf numFmtId="15" fontId="31" fillId="0" borderId="0" xfId="2" applyNumberFormat="1" applyFont="1" applyAlignment="1">
      <alignment horizontal="left" vertical="top"/>
    </xf>
    <xf numFmtId="0" fontId="32" fillId="4" borderId="1" xfId="2" applyFont="1" applyFill="1" applyBorder="1" applyAlignment="1">
      <alignment horizontal="center" vertical="center"/>
    </xf>
    <xf numFmtId="166" fontId="32" fillId="4" borderId="1" xfId="2" applyNumberFormat="1" applyFont="1" applyFill="1" applyBorder="1" applyAlignment="1">
      <alignment horizontal="center" vertical="center" wrapText="1" shrinkToFit="1"/>
    </xf>
    <xf numFmtId="2" fontId="32" fillId="10" borderId="1" xfId="2" applyNumberFormat="1" applyFont="1" applyFill="1" applyBorder="1" applyAlignment="1">
      <alignment horizontal="center" vertical="center"/>
    </xf>
    <xf numFmtId="0" fontId="32" fillId="8" borderId="1" xfId="2" applyFont="1" applyFill="1" applyBorder="1" applyAlignment="1">
      <alignment horizontal="left" vertical="center"/>
    </xf>
    <xf numFmtId="0" fontId="31" fillId="8" borderId="1" xfId="2" applyFont="1" applyFill="1" applyBorder="1" applyAlignment="1">
      <alignment horizontal="center" vertical="center"/>
    </xf>
    <xf numFmtId="2" fontId="31" fillId="0" borderId="0" xfId="2" applyNumberFormat="1" applyFont="1" applyAlignment="1">
      <alignment horizontal="center" vertical="top"/>
    </xf>
    <xf numFmtId="0" fontId="31" fillId="0" borderId="1" xfId="2" applyFont="1" applyBorder="1" applyAlignment="1">
      <alignment horizontal="center" vertical="center"/>
    </xf>
    <xf numFmtId="0" fontId="31" fillId="0" borderId="1" xfId="2" applyFont="1" applyBorder="1" applyAlignment="1">
      <alignment horizontal="left" vertical="center"/>
    </xf>
    <xf numFmtId="2" fontId="31" fillId="0" borderId="1" xfId="2" applyNumberFormat="1" applyFont="1" applyBorder="1" applyAlignment="1">
      <alignment horizontal="center" vertical="center"/>
    </xf>
    <xf numFmtId="0" fontId="31" fillId="0" borderId="44" xfId="2" applyFont="1" applyBorder="1"/>
    <xf numFmtId="167" fontId="32" fillId="9" borderId="1" xfId="2" applyNumberFormat="1" applyFont="1" applyFill="1" applyBorder="1" applyAlignment="1">
      <alignment horizontal="center" vertical="center"/>
    </xf>
    <xf numFmtId="0" fontId="32" fillId="0" borderId="0" xfId="2" applyFont="1" applyAlignment="1">
      <alignment horizontal="center" vertical="center"/>
    </xf>
    <xf numFmtId="2" fontId="31" fillId="0" borderId="0" xfId="2" applyNumberFormat="1" applyFont="1"/>
    <xf numFmtId="167" fontId="31" fillId="0" borderId="1" xfId="2" applyNumberFormat="1" applyFont="1" applyBorder="1" applyAlignment="1">
      <alignment horizontal="center" vertical="center"/>
    </xf>
    <xf numFmtId="0" fontId="31" fillId="0" borderId="1" xfId="2" applyFont="1" applyBorder="1" applyAlignment="1">
      <alignment horizontal="left" vertical="center" wrapText="1"/>
    </xf>
    <xf numFmtId="2" fontId="12" fillId="0" borderId="35" xfId="0" applyNumberFormat="1" applyFont="1" applyBorder="1" applyAlignment="1">
      <alignment horizontal="left" vertical="center" indent="1"/>
    </xf>
    <xf numFmtId="0" fontId="9" fillId="2" borderId="45" xfId="0" applyFont="1" applyFill="1" applyBorder="1" applyAlignment="1">
      <alignment horizontal="left" vertical="center" indent="1"/>
    </xf>
    <xf numFmtId="165" fontId="0" fillId="0" borderId="3" xfId="0" applyNumberFormat="1" applyBorder="1" applyAlignment="1">
      <alignment horizontal="left" vertical="center" indent="1"/>
    </xf>
    <xf numFmtId="165" fontId="3" fillId="2" borderId="1" xfId="0" applyNumberFormat="1" applyFont="1" applyFill="1" applyBorder="1" applyAlignment="1">
      <alignment horizontal="left" vertical="center" wrapText="1" indent="1"/>
    </xf>
    <xf numFmtId="0" fontId="37" fillId="11" borderId="38" xfId="0" applyFont="1" applyFill="1" applyBorder="1" applyAlignment="1">
      <alignment horizontal="left" vertical="center"/>
    </xf>
    <xf numFmtId="0" fontId="37" fillId="11" borderId="61" xfId="0" applyFont="1" applyFill="1" applyBorder="1" applyAlignment="1">
      <alignment horizontal="left" vertical="center"/>
    </xf>
    <xf numFmtId="0" fontId="37" fillId="11" borderId="39" xfId="0" applyFont="1" applyFill="1" applyBorder="1" applyAlignment="1">
      <alignment horizontal="center" vertical="center"/>
    </xf>
    <xf numFmtId="0" fontId="37" fillId="11" borderId="40" xfId="0" applyFont="1" applyFill="1" applyBorder="1" applyAlignment="1">
      <alignment horizontal="center" vertical="center"/>
    </xf>
    <xf numFmtId="0" fontId="37" fillId="11" borderId="59" xfId="0" applyFont="1" applyFill="1" applyBorder="1" applyAlignment="1">
      <alignment horizontal="left" vertical="center"/>
    </xf>
    <xf numFmtId="0" fontId="37" fillId="11" borderId="47" xfId="0" applyFont="1" applyFill="1" applyBorder="1" applyAlignment="1">
      <alignment horizontal="left" vertical="center"/>
    </xf>
    <xf numFmtId="0" fontId="37" fillId="11" borderId="45" xfId="0" applyFont="1" applyFill="1" applyBorder="1" applyAlignment="1">
      <alignment horizontal="center" vertical="center"/>
    </xf>
    <xf numFmtId="0" fontId="37" fillId="11" borderId="46" xfId="0" applyFont="1" applyFill="1" applyBorder="1" applyAlignment="1">
      <alignment horizontal="center" vertical="center"/>
    </xf>
    <xf numFmtId="0" fontId="37" fillId="11" borderId="60" xfId="0" applyFont="1" applyFill="1" applyBorder="1" applyAlignment="1">
      <alignment horizontal="center" vertical="center"/>
    </xf>
    <xf numFmtId="0" fontId="38" fillId="2" borderId="45" xfId="0" applyFont="1" applyFill="1" applyBorder="1" applyAlignment="1">
      <alignment horizontal="center"/>
    </xf>
    <xf numFmtId="0" fontId="38" fillId="2" borderId="46" xfId="0" applyFont="1" applyFill="1" applyBorder="1" applyAlignment="1">
      <alignment horizontal="center"/>
    </xf>
    <xf numFmtId="0" fontId="38" fillId="2" borderId="60" xfId="0" applyFont="1" applyFill="1" applyBorder="1" applyAlignment="1">
      <alignment horizontal="center"/>
    </xf>
    <xf numFmtId="0" fontId="36" fillId="11" borderId="59" xfId="0" applyFont="1" applyFill="1" applyBorder="1" applyAlignment="1">
      <alignment horizontal="left" vertical="center"/>
    </xf>
    <xf numFmtId="0" fontId="37" fillId="11" borderId="46" xfId="0" applyFont="1" applyFill="1" applyBorder="1" applyAlignment="1">
      <alignment horizontal="left" vertical="center"/>
    </xf>
    <xf numFmtId="0" fontId="37" fillId="11" borderId="60" xfId="0" applyFont="1" applyFill="1" applyBorder="1" applyAlignment="1">
      <alignment horizontal="left" vertical="center"/>
    </xf>
    <xf numFmtId="0" fontId="13" fillId="4" borderId="5" xfId="0" applyFont="1" applyFill="1" applyBorder="1" applyAlignment="1">
      <alignment horizontal="left" vertical="center" indent="1"/>
    </xf>
    <xf numFmtId="0" fontId="34" fillId="3" borderId="4" xfId="0" applyFont="1" applyFill="1" applyBorder="1" applyAlignment="1">
      <alignment horizontal="center" vertical="center" wrapText="1"/>
    </xf>
    <xf numFmtId="0" fontId="34" fillId="3" borderId="5" xfId="0" applyFont="1" applyFill="1" applyBorder="1" applyAlignment="1">
      <alignment horizontal="center" vertical="center" wrapText="1"/>
    </xf>
    <xf numFmtId="0" fontId="34" fillId="3" borderId="12" xfId="0" applyFont="1" applyFill="1" applyBorder="1" applyAlignment="1">
      <alignment horizontal="center" vertical="center" wrapText="1"/>
    </xf>
    <xf numFmtId="0" fontId="35" fillId="3" borderId="38" xfId="0" applyFont="1" applyFill="1" applyBorder="1" applyAlignment="1">
      <alignment horizontal="center" vertical="center" wrapText="1"/>
    </xf>
    <xf numFmtId="0" fontId="35" fillId="3" borderId="39" xfId="0" applyFont="1" applyFill="1" applyBorder="1" applyAlignment="1">
      <alignment horizontal="center" vertical="center" wrapText="1"/>
    </xf>
    <xf numFmtId="0" fontId="35" fillId="3" borderId="40" xfId="0" applyFont="1" applyFill="1" applyBorder="1" applyAlignment="1">
      <alignment horizontal="center" vertical="center" wrapText="1"/>
    </xf>
    <xf numFmtId="0" fontId="26" fillId="6" borderId="8" xfId="1" applyFont="1" applyFill="1" applyBorder="1" applyAlignment="1" applyProtection="1">
      <alignment horizontal="left" vertical="center" wrapText="1" indent="1"/>
      <protection locked="0"/>
    </xf>
    <xf numFmtId="0" fontId="26" fillId="6" borderId="9" xfId="1" applyFont="1" applyFill="1" applyBorder="1" applyAlignment="1" applyProtection="1">
      <alignment horizontal="left" vertical="center" wrapText="1" indent="1"/>
      <protection locked="0"/>
    </xf>
    <xf numFmtId="0" fontId="26" fillId="6" borderId="10" xfId="1" applyFont="1" applyFill="1" applyBorder="1" applyAlignment="1" applyProtection="1">
      <alignment horizontal="left" vertical="center" wrapText="1" indent="1"/>
      <protection locked="0"/>
    </xf>
    <xf numFmtId="0" fontId="26" fillId="6" borderId="16" xfId="1" applyFont="1" applyFill="1" applyBorder="1" applyAlignment="1" applyProtection="1">
      <alignment horizontal="left" vertical="center" wrapText="1" indent="1"/>
      <protection locked="0"/>
    </xf>
    <xf numFmtId="0" fontId="26" fillId="6" borderId="17" xfId="1" applyFont="1" applyFill="1" applyBorder="1" applyAlignment="1" applyProtection="1">
      <alignment horizontal="left" vertical="center" wrapText="1" indent="1"/>
      <protection locked="0"/>
    </xf>
    <xf numFmtId="0" fontId="26" fillId="6" borderId="18" xfId="1" applyFont="1" applyFill="1" applyBorder="1" applyAlignment="1" applyProtection="1">
      <alignment horizontal="left" vertical="center" wrapText="1" indent="1"/>
      <protection locked="0"/>
    </xf>
    <xf numFmtId="0" fontId="16" fillId="5" borderId="8" xfId="1" applyFont="1" applyFill="1" applyBorder="1" applyAlignment="1">
      <alignment horizontal="center" vertical="center" wrapText="1"/>
    </xf>
    <xf numFmtId="0" fontId="16" fillId="5" borderId="9" xfId="1" applyFont="1" applyFill="1" applyBorder="1" applyAlignment="1">
      <alignment horizontal="center" vertical="center" wrapText="1"/>
    </xf>
    <xf numFmtId="0" fontId="16" fillId="5" borderId="11" xfId="1" applyFont="1" applyFill="1" applyBorder="1" applyAlignment="1">
      <alignment horizontal="center" vertical="center" wrapText="1"/>
    </xf>
    <xf numFmtId="2" fontId="17" fillId="6" borderId="7" xfId="0" applyNumberFormat="1" applyFont="1" applyFill="1" applyBorder="1" applyAlignment="1">
      <alignment horizontal="left" vertical="center"/>
    </xf>
    <xf numFmtId="2" fontId="17" fillId="6" borderId="9" xfId="0" applyNumberFormat="1" applyFont="1" applyFill="1" applyBorder="1" applyAlignment="1">
      <alignment horizontal="left" vertical="center"/>
    </xf>
    <xf numFmtId="2" fontId="17" fillId="6" borderId="10" xfId="0" applyNumberFormat="1" applyFont="1" applyFill="1" applyBorder="1" applyAlignment="1">
      <alignment horizontal="left" vertical="center"/>
    </xf>
    <xf numFmtId="0" fontId="28" fillId="0" borderId="30" xfId="0" applyFont="1" applyBorder="1" applyAlignment="1">
      <alignment horizontal="center"/>
    </xf>
    <xf numFmtId="0" fontId="28" fillId="0" borderId="23" xfId="0" applyFont="1" applyBorder="1" applyAlignment="1">
      <alignment horizontal="center"/>
    </xf>
    <xf numFmtId="0" fontId="27" fillId="5" borderId="7" xfId="0" applyFont="1" applyFill="1" applyBorder="1" applyAlignment="1">
      <alignment horizontal="center" vertical="center"/>
    </xf>
    <xf numFmtId="0" fontId="27" fillId="5" borderId="9" xfId="0" applyFont="1" applyFill="1" applyBorder="1" applyAlignment="1">
      <alignment horizontal="center" vertical="center"/>
    </xf>
    <xf numFmtId="0" fontId="27" fillId="5" borderId="10" xfId="0" applyFont="1" applyFill="1" applyBorder="1" applyAlignment="1">
      <alignment horizontal="center" vertical="center"/>
    </xf>
    <xf numFmtId="0" fontId="27" fillId="3" borderId="7" xfId="0" applyFont="1" applyFill="1" applyBorder="1" applyAlignment="1">
      <alignment horizontal="center" vertical="center"/>
    </xf>
    <xf numFmtId="0" fontId="27" fillId="3" borderId="9" xfId="0" applyFont="1" applyFill="1" applyBorder="1" applyAlignment="1">
      <alignment horizontal="center" vertical="center"/>
    </xf>
    <xf numFmtId="0" fontId="27" fillId="3" borderId="11" xfId="0" applyFont="1" applyFill="1" applyBorder="1" applyAlignment="1">
      <alignment horizontal="center" vertical="center"/>
    </xf>
    <xf numFmtId="0" fontId="17" fillId="4" borderId="5" xfId="0" applyFont="1" applyFill="1" applyBorder="1" applyAlignment="1">
      <alignment horizontal="left" vertical="center" indent="1"/>
    </xf>
    <xf numFmtId="0" fontId="11" fillId="4" borderId="5" xfId="0" applyFont="1" applyFill="1" applyBorder="1" applyAlignment="1">
      <alignment horizontal="left" vertical="center" indent="1"/>
    </xf>
    <xf numFmtId="0" fontId="4" fillId="5" borderId="9" xfId="1" applyFont="1" applyFill="1" applyBorder="1" applyAlignment="1">
      <alignment horizontal="center" vertical="center" wrapText="1"/>
    </xf>
    <xf numFmtId="0" fontId="4" fillId="5" borderId="11" xfId="1" applyFont="1" applyFill="1" applyBorder="1" applyAlignment="1">
      <alignment horizontal="center" vertical="center" wrapText="1"/>
    </xf>
    <xf numFmtId="0" fontId="17" fillId="4" borderId="19" xfId="0" applyFont="1" applyFill="1" applyBorder="1" applyAlignment="1">
      <alignment horizontal="left" vertical="center" indent="1"/>
    </xf>
    <xf numFmtId="0" fontId="26" fillId="6" borderId="53" xfId="1" applyFont="1" applyFill="1" applyBorder="1" applyAlignment="1" applyProtection="1">
      <alignment horizontal="left" vertical="center" wrapText="1" indent="1"/>
      <protection locked="0"/>
    </xf>
    <xf numFmtId="0" fontId="26" fillId="6" borderId="54" xfId="1" applyFont="1" applyFill="1" applyBorder="1" applyAlignment="1" applyProtection="1">
      <alignment horizontal="left" vertical="center" wrapText="1" indent="1"/>
      <protection locked="0"/>
    </xf>
    <xf numFmtId="0" fontId="26" fillId="6" borderId="55" xfId="1" applyFont="1" applyFill="1" applyBorder="1" applyAlignment="1" applyProtection="1">
      <alignment horizontal="left" vertical="center" wrapText="1" indent="1"/>
      <protection locked="0"/>
    </xf>
    <xf numFmtId="0" fontId="17" fillId="4" borderId="16" xfId="0" applyFont="1" applyFill="1" applyBorder="1" applyAlignment="1">
      <alignment horizontal="left" vertical="center" indent="1"/>
    </xf>
    <xf numFmtId="0" fontId="17" fillId="4" borderId="17" xfId="0" applyFont="1" applyFill="1" applyBorder="1" applyAlignment="1">
      <alignment horizontal="left" vertical="center" indent="1"/>
    </xf>
    <xf numFmtId="0" fontId="17" fillId="4" borderId="18" xfId="0" applyFont="1" applyFill="1" applyBorder="1" applyAlignment="1">
      <alignment horizontal="left" vertical="center" indent="1"/>
    </xf>
    <xf numFmtId="0" fontId="31" fillId="0" borderId="45" xfId="2" applyFont="1" applyBorder="1" applyAlignment="1">
      <alignment horizontal="center" vertical="center"/>
    </xf>
    <xf numFmtId="0" fontId="31" fillId="0" borderId="47" xfId="2" applyFont="1" applyBorder="1" applyAlignment="1">
      <alignment horizontal="center" vertical="center"/>
    </xf>
    <xf numFmtId="0" fontId="29" fillId="0" borderId="0" xfId="2" applyFont="1" applyAlignment="1">
      <alignment horizontal="center" vertical="center"/>
    </xf>
    <xf numFmtId="0" fontId="12" fillId="0" borderId="0" xfId="2" applyFont="1" applyAlignment="1">
      <alignment horizontal="left" vertical="top"/>
    </xf>
    <xf numFmtId="0" fontId="31" fillId="0" borderId="0" xfId="2" applyFont="1" applyAlignment="1">
      <alignment horizontal="left" vertical="top"/>
    </xf>
    <xf numFmtId="0" fontId="32" fillId="8" borderId="45" xfId="2" applyFont="1" applyFill="1" applyBorder="1" applyAlignment="1">
      <alignment horizontal="left" vertical="center"/>
    </xf>
    <xf numFmtId="0" fontId="32" fillId="8" borderId="46" xfId="2" applyFont="1" applyFill="1" applyBorder="1" applyAlignment="1">
      <alignment horizontal="left" vertical="center"/>
    </xf>
    <xf numFmtId="0" fontId="32" fillId="8" borderId="47" xfId="2" applyFont="1" applyFill="1" applyBorder="1" applyAlignment="1">
      <alignment horizontal="left" vertical="center"/>
    </xf>
  </cellXfs>
  <cellStyles count="19">
    <cellStyle name="Comma" xfId="18" builtinId="3"/>
    <cellStyle name="Comma 2" xfId="8" xr:uid="{00000000-0005-0000-0000-000001000000}"/>
    <cellStyle name="Comma 2 2" xfId="17" xr:uid="{00000000-0005-0000-0000-000002000000}"/>
    <cellStyle name="Currency" xfId="7" builtinId="4"/>
    <cellStyle name="Currency 2" xfId="9" xr:uid="{00000000-0005-0000-0000-000004000000}"/>
    <cellStyle name="Currency 2 2" xfId="10" xr:uid="{00000000-0005-0000-0000-000005000000}"/>
    <cellStyle name="Ergebnis 1" xfId="11" xr:uid="{00000000-0005-0000-0000-000006000000}"/>
    <cellStyle name="Excel Built-in Normal" xfId="1" xr:uid="{00000000-0005-0000-0000-000007000000}"/>
    <cellStyle name="Excel Built-in Normal 1" xfId="12" xr:uid="{00000000-0005-0000-0000-000008000000}"/>
    <cellStyle name="Neutral 2" xfId="13" xr:uid="{00000000-0005-0000-0000-000009000000}"/>
    <cellStyle name="Normal" xfId="0" builtinId="0"/>
    <cellStyle name="Normal 2" xfId="3" xr:uid="{00000000-0005-0000-0000-00000B000000}"/>
    <cellStyle name="Normal 2 2" xfId="6" xr:uid="{00000000-0005-0000-0000-00000C000000}"/>
    <cellStyle name="Normal 3" xfId="5" xr:uid="{00000000-0005-0000-0000-00000D000000}"/>
    <cellStyle name="Normal 3 2" xfId="14" xr:uid="{00000000-0005-0000-0000-00000E000000}"/>
    <cellStyle name="Normal 4" xfId="4" xr:uid="{00000000-0005-0000-0000-00000F000000}"/>
    <cellStyle name="Normal 5" xfId="16" xr:uid="{00000000-0005-0000-0000-000010000000}"/>
    <cellStyle name="Normal 5 2" xfId="2" xr:uid="{00000000-0005-0000-0000-000011000000}"/>
    <cellStyle name="Überschrift 1 1" xfId="15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74296</xdr:colOff>
      <xdr:row>0</xdr:row>
      <xdr:rowOff>175082</xdr:rowOff>
    </xdr:from>
    <xdr:to>
      <xdr:col>1</xdr:col>
      <xdr:colOff>2436495</xdr:colOff>
      <xdr:row>3</xdr:row>
      <xdr:rowOff>250828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678" b="31198"/>
        <a:stretch>
          <a:fillRect/>
        </a:stretch>
      </xdr:blipFill>
      <xdr:spPr bwMode="auto">
        <a:xfrm>
          <a:off x="74296" y="175082"/>
          <a:ext cx="3013709" cy="6243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1424940</xdr:colOff>
      <xdr:row>0</xdr:row>
      <xdr:rowOff>125731</xdr:rowOff>
    </xdr:from>
    <xdr:to>
      <xdr:col>6</xdr:col>
      <xdr:colOff>1058545</xdr:colOff>
      <xdr:row>3</xdr:row>
      <xdr:rowOff>217170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CE61144E-4C65-C528-F33A-DD6445011EB4}"/>
            </a:ext>
          </a:extLst>
        </xdr:cNvPr>
        <xdr:cNvSpPr/>
      </xdr:nvSpPr>
      <xdr:spPr>
        <a:xfrm>
          <a:off x="12713970" y="125731"/>
          <a:ext cx="1069975" cy="640079"/>
        </a:xfrm>
        <a:prstGeom prst="rect">
          <a:avLst/>
        </a:prstGeom>
        <a:blipFill dpi="0"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 w="12700" cap="flat" cmpd="sng" algn="ctr">
          <a:noFill/>
          <a:prstDash val="solid"/>
          <a:miter lim="800000"/>
        </a:ln>
        <a:effectLst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254002</xdr:colOff>
      <xdr:row>0</xdr:row>
      <xdr:rowOff>71782</xdr:rowOff>
    </xdr:from>
    <xdr:ext cx="839303" cy="464943"/>
    <xdr:pic>
      <xdr:nvPicPr>
        <xdr:cNvPr id="2" name="Picture 1">
          <a:extLst>
            <a:ext uri="{FF2B5EF4-FFF2-40B4-BE49-F238E27FC236}">
              <a16:creationId xmlns:a16="http://schemas.microsoft.com/office/drawing/2014/main" id="{6F5A9C43-EAE8-48BE-B051-63EC7F42A627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1189" b="21022"/>
        <a:stretch/>
      </xdr:blipFill>
      <xdr:spPr bwMode="auto">
        <a:xfrm>
          <a:off x="7137402" y="71782"/>
          <a:ext cx="839303" cy="4649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104913</xdr:rowOff>
    </xdr:from>
    <xdr:to>
      <xdr:col>1</xdr:col>
      <xdr:colOff>1783521</xdr:colOff>
      <xdr:row>0</xdr:row>
      <xdr:rowOff>457683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75C6721-B38B-49F5-8C13-8B53EDE3127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7231" b="32984"/>
        <a:stretch/>
      </xdr:blipFill>
      <xdr:spPr bwMode="auto">
        <a:xfrm>
          <a:off x="0" y="104913"/>
          <a:ext cx="2215321" cy="352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AL146"/>
  <sheetViews>
    <sheetView tabSelected="1" view="pageBreakPreview" topLeftCell="A136" zoomScaleNormal="100" zoomScaleSheetLayoutView="100" workbookViewId="0">
      <selection activeCell="C143" sqref="C143:G143"/>
    </sheetView>
  </sheetViews>
  <sheetFormatPr defaultColWidth="9.15625" defaultRowHeight="14.4"/>
  <cols>
    <col min="1" max="1" width="9" customWidth="1"/>
    <col min="2" max="2" width="96.26171875" customWidth="1"/>
    <col min="3" max="3" width="15.83984375" style="31" customWidth="1"/>
    <col min="4" max="4" width="15.83984375" style="4" customWidth="1"/>
    <col min="5" max="5" width="19" customWidth="1"/>
    <col min="6" max="6" width="19.83984375" customWidth="1"/>
    <col min="7" max="7" width="16" customWidth="1"/>
    <col min="8" max="8" width="13.578125" customWidth="1"/>
  </cols>
  <sheetData>
    <row r="1" spans="1:8" s="2" customFormat="1">
      <c r="C1" s="30"/>
      <c r="D1" s="21"/>
    </row>
    <row r="2" spans="1:8" s="2" customFormat="1">
      <c r="C2" s="30"/>
      <c r="D2" s="21"/>
    </row>
    <row r="3" spans="1:8" s="2" customFormat="1">
      <c r="C3" s="30"/>
      <c r="D3" s="21"/>
    </row>
    <row r="4" spans="1:8" s="2" customFormat="1" ht="36" customHeight="1" thickBot="1">
      <c r="C4" s="30"/>
      <c r="D4" s="21"/>
    </row>
    <row r="5" spans="1:8" s="2" customFormat="1" ht="63.6" customHeight="1">
      <c r="A5" s="165" t="s">
        <v>210</v>
      </c>
      <c r="B5" s="166"/>
      <c r="C5" s="166"/>
      <c r="D5" s="166"/>
      <c r="E5" s="166"/>
      <c r="F5" s="166"/>
      <c r="G5" s="167"/>
      <c r="H5" s="3"/>
    </row>
    <row r="6" spans="1:8" s="2" customFormat="1" ht="36" customHeight="1" thickBot="1">
      <c r="A6" s="168" t="s">
        <v>221</v>
      </c>
      <c r="B6" s="169"/>
      <c r="C6" s="169"/>
      <c r="D6" s="169"/>
      <c r="E6" s="169"/>
      <c r="F6" s="169"/>
      <c r="G6" s="170"/>
      <c r="H6" s="3"/>
    </row>
    <row r="7" spans="1:8" s="74" customFormat="1" ht="36" customHeight="1" thickBot="1">
      <c r="A7" s="70" t="s">
        <v>0</v>
      </c>
      <c r="B7" s="71" t="s">
        <v>1</v>
      </c>
      <c r="C7" s="71" t="s">
        <v>2</v>
      </c>
      <c r="D7" s="72" t="s">
        <v>3</v>
      </c>
      <c r="E7" s="71" t="s">
        <v>169</v>
      </c>
      <c r="F7" s="71" t="s">
        <v>220</v>
      </c>
      <c r="G7" s="73" t="s">
        <v>4</v>
      </c>
    </row>
    <row r="8" spans="1:8" s="74" customFormat="1" ht="28.5" customHeight="1" thickBot="1">
      <c r="A8" s="48" t="s">
        <v>5</v>
      </c>
      <c r="B8" s="177" t="s">
        <v>22</v>
      </c>
      <c r="C8" s="178"/>
      <c r="D8" s="178"/>
      <c r="E8" s="178"/>
      <c r="F8" s="178"/>
      <c r="G8" s="179"/>
    </row>
    <row r="9" spans="1:8" s="77" customFormat="1" ht="23.25" customHeight="1">
      <c r="A9" s="75">
        <v>1</v>
      </c>
      <c r="B9" s="164" t="s">
        <v>21</v>
      </c>
      <c r="C9" s="164"/>
      <c r="D9" s="164"/>
      <c r="E9" s="164"/>
      <c r="F9" s="164"/>
      <c r="G9" s="76"/>
    </row>
    <row r="10" spans="1:8" ht="17.5" customHeight="1">
      <c r="A10" s="49">
        <v>1.01</v>
      </c>
      <c r="B10" s="55" t="s">
        <v>151</v>
      </c>
      <c r="C10" s="51" t="s">
        <v>11</v>
      </c>
      <c r="D10" s="56">
        <f>'Quantites Sheet'!H11</f>
        <v>3.2</v>
      </c>
      <c r="E10" s="38">
        <v>0</v>
      </c>
      <c r="F10" s="83">
        <f t="shared" ref="F10:F42" si="0">E10*D10</f>
        <v>0</v>
      </c>
      <c r="G10" s="54"/>
    </row>
    <row r="11" spans="1:8" ht="23.25" customHeight="1">
      <c r="A11" s="26">
        <v>1.02</v>
      </c>
      <c r="B11" s="55" t="s">
        <v>154</v>
      </c>
      <c r="C11" s="51" t="s">
        <v>11</v>
      </c>
      <c r="D11" s="58">
        <f>'Quantites Sheet'!H16</f>
        <v>3.2</v>
      </c>
      <c r="E11" s="38">
        <v>0</v>
      </c>
      <c r="F11" s="83">
        <f t="shared" si="0"/>
        <v>0</v>
      </c>
      <c r="G11" s="147"/>
    </row>
    <row r="12" spans="1:8" ht="28.5">
      <c r="A12" s="49">
        <v>1.03</v>
      </c>
      <c r="B12" s="50" t="s">
        <v>158</v>
      </c>
      <c r="C12" s="51" t="s">
        <v>23</v>
      </c>
      <c r="D12" s="56">
        <f>'Quantites Sheet'!H18</f>
        <v>15</v>
      </c>
      <c r="E12" s="52">
        <v>0</v>
      </c>
      <c r="F12" s="84">
        <f t="shared" si="0"/>
        <v>0</v>
      </c>
      <c r="G12" s="53"/>
    </row>
    <row r="13" spans="1:8" ht="28.5">
      <c r="A13" s="26">
        <v>1.04</v>
      </c>
      <c r="B13" s="42" t="s">
        <v>157</v>
      </c>
      <c r="C13" s="34" t="s">
        <v>23</v>
      </c>
      <c r="D13" s="57">
        <f>'Quantites Sheet'!H19</f>
        <v>4.3</v>
      </c>
      <c r="E13" s="35">
        <v>0</v>
      </c>
      <c r="F13" s="83">
        <f t="shared" si="0"/>
        <v>0</v>
      </c>
      <c r="G13" s="7"/>
    </row>
    <row r="14" spans="1:8" ht="30" customHeight="1">
      <c r="A14" s="49">
        <v>1.05</v>
      </c>
      <c r="B14" s="42" t="s">
        <v>160</v>
      </c>
      <c r="C14" s="34" t="s">
        <v>23</v>
      </c>
      <c r="D14" s="58">
        <f>'Quantites Sheet'!H20</f>
        <v>27.483333333333331</v>
      </c>
      <c r="E14" s="35">
        <v>0</v>
      </c>
      <c r="F14" s="83">
        <f t="shared" si="0"/>
        <v>0</v>
      </c>
      <c r="G14" s="7"/>
    </row>
    <row r="15" spans="1:8" ht="28.5">
      <c r="A15" s="26">
        <v>1.06</v>
      </c>
      <c r="B15" s="42" t="s">
        <v>98</v>
      </c>
      <c r="C15" s="34" t="s">
        <v>23</v>
      </c>
      <c r="D15" s="57">
        <f>'Quantites Sheet'!H21</f>
        <v>25.5</v>
      </c>
      <c r="E15" s="35">
        <v>0</v>
      </c>
      <c r="F15" s="83">
        <f t="shared" si="0"/>
        <v>0</v>
      </c>
      <c r="G15" s="7"/>
    </row>
    <row r="16" spans="1:8" ht="28.5">
      <c r="A16" s="49">
        <v>1.07</v>
      </c>
      <c r="B16" s="42" t="s">
        <v>161</v>
      </c>
      <c r="C16" s="34" t="s">
        <v>23</v>
      </c>
      <c r="D16" s="57">
        <f>'Quantites Sheet'!H22</f>
        <v>3.5416666666666665</v>
      </c>
      <c r="E16" s="35">
        <v>0</v>
      </c>
      <c r="F16" s="83">
        <f t="shared" si="0"/>
        <v>0</v>
      </c>
      <c r="G16" s="7"/>
    </row>
    <row r="17" spans="1:7" ht="28.5">
      <c r="A17" s="26">
        <v>1.08</v>
      </c>
      <c r="B17" s="42" t="s">
        <v>163</v>
      </c>
      <c r="C17" s="34" t="s">
        <v>23</v>
      </c>
      <c r="D17" s="58">
        <f>'Quantites Sheet'!H23</f>
        <v>5.3833333333333329</v>
      </c>
      <c r="E17" s="35">
        <v>0</v>
      </c>
      <c r="F17" s="83">
        <f t="shared" si="0"/>
        <v>0</v>
      </c>
      <c r="G17" s="7"/>
    </row>
    <row r="18" spans="1:7" ht="28.5">
      <c r="A18" s="49">
        <v>1.0900000000000001</v>
      </c>
      <c r="B18" s="42" t="s">
        <v>165</v>
      </c>
      <c r="C18" s="34" t="s">
        <v>23</v>
      </c>
      <c r="D18" s="58">
        <f>'Quantites Sheet'!H24</f>
        <v>9.0666666666666682</v>
      </c>
      <c r="E18" s="35">
        <v>0</v>
      </c>
      <c r="F18" s="83">
        <f t="shared" si="0"/>
        <v>0</v>
      </c>
      <c r="G18" s="7"/>
    </row>
    <row r="19" spans="1:7" s="1" customFormat="1" ht="28.5">
      <c r="A19" s="26">
        <v>1.1000000000000001</v>
      </c>
      <c r="B19" s="42" t="s">
        <v>167</v>
      </c>
      <c r="C19" s="34" t="s">
        <v>23</v>
      </c>
      <c r="D19" s="57">
        <f>'Quantites Sheet'!H25</f>
        <v>1.6666666666666667</v>
      </c>
      <c r="E19" s="35">
        <v>0</v>
      </c>
      <c r="F19" s="83">
        <f t="shared" si="0"/>
        <v>0</v>
      </c>
      <c r="G19" s="8"/>
    </row>
    <row r="20" spans="1:7" ht="28.5">
      <c r="A20" s="49">
        <v>1.1100000000000001</v>
      </c>
      <c r="B20" s="42" t="s">
        <v>168</v>
      </c>
      <c r="C20" s="34" t="s">
        <v>23</v>
      </c>
      <c r="D20" s="57">
        <f>'Quantites Sheet'!H26</f>
        <v>1</v>
      </c>
      <c r="E20" s="45">
        <v>0</v>
      </c>
      <c r="F20" s="83">
        <f t="shared" si="0"/>
        <v>0</v>
      </c>
      <c r="G20" s="7"/>
    </row>
    <row r="21" spans="1:7" ht="28.5">
      <c r="A21" s="26">
        <v>1.1200000000000001</v>
      </c>
      <c r="B21" s="42" t="s">
        <v>99</v>
      </c>
      <c r="C21" s="34" t="s">
        <v>23</v>
      </c>
      <c r="D21" s="57">
        <f>'Quantites Sheet'!H27</f>
        <v>1.1333333333333333</v>
      </c>
      <c r="E21" s="45">
        <v>0</v>
      </c>
      <c r="F21" s="83">
        <f t="shared" si="0"/>
        <v>0</v>
      </c>
      <c r="G21" s="7"/>
    </row>
    <row r="22" spans="1:7" ht="28.5">
      <c r="A22" s="49">
        <v>1.1299999999999999</v>
      </c>
      <c r="B22" s="42" t="s">
        <v>100</v>
      </c>
      <c r="C22" s="34" t="s">
        <v>23</v>
      </c>
      <c r="D22" s="57">
        <f>'Quantites Sheet'!H28</f>
        <v>0.125</v>
      </c>
      <c r="E22" s="45">
        <v>0</v>
      </c>
      <c r="F22" s="83">
        <f t="shared" si="0"/>
        <v>0</v>
      </c>
      <c r="G22" s="7"/>
    </row>
    <row r="23" spans="1:7" ht="28.5">
      <c r="A23" s="26">
        <v>1.1399999999999999</v>
      </c>
      <c r="B23" s="42" t="s">
        <v>101</v>
      </c>
      <c r="C23" s="34" t="s">
        <v>23</v>
      </c>
      <c r="D23" s="57">
        <f>'Quantites Sheet'!H29</f>
        <v>60</v>
      </c>
      <c r="E23" s="45">
        <v>0</v>
      </c>
      <c r="F23" s="85">
        <f t="shared" si="0"/>
        <v>0</v>
      </c>
      <c r="G23" s="7"/>
    </row>
    <row r="24" spans="1:7" ht="28.5">
      <c r="A24" s="49">
        <v>1.1499999999999999</v>
      </c>
      <c r="B24" s="42" t="s">
        <v>170</v>
      </c>
      <c r="C24" s="34" t="s">
        <v>23</v>
      </c>
      <c r="D24" s="57">
        <f>'Quantites Sheet'!H30</f>
        <v>3</v>
      </c>
      <c r="E24" s="45">
        <v>0</v>
      </c>
      <c r="F24" s="85">
        <f t="shared" si="0"/>
        <v>0</v>
      </c>
      <c r="G24" s="7"/>
    </row>
    <row r="25" spans="1:7" ht="28.5">
      <c r="A25" s="26">
        <v>1.1599999999999999</v>
      </c>
      <c r="B25" s="42" t="s">
        <v>171</v>
      </c>
      <c r="C25" s="34" t="s">
        <v>23</v>
      </c>
      <c r="D25" s="57">
        <f>'Quantites Sheet'!H31</f>
        <v>13.333333333333334</v>
      </c>
      <c r="E25" s="36">
        <v>0</v>
      </c>
      <c r="F25" s="83">
        <f t="shared" si="0"/>
        <v>0</v>
      </c>
      <c r="G25" s="7"/>
    </row>
    <row r="26" spans="1:7" s="1" customFormat="1" ht="28.5">
      <c r="A26" s="49">
        <v>1.17</v>
      </c>
      <c r="B26" s="42" t="s">
        <v>173</v>
      </c>
      <c r="C26" s="34" t="s">
        <v>23</v>
      </c>
      <c r="D26" s="57">
        <f>'Quantites Sheet'!H32</f>
        <v>2</v>
      </c>
      <c r="E26" s="37">
        <v>0</v>
      </c>
      <c r="F26" s="83">
        <f t="shared" si="0"/>
        <v>0</v>
      </c>
      <c r="G26" s="8"/>
    </row>
    <row r="27" spans="1:7" s="1" customFormat="1" ht="28.5">
      <c r="A27" s="26">
        <v>1.18</v>
      </c>
      <c r="B27" s="42" t="s">
        <v>175</v>
      </c>
      <c r="C27" s="34" t="s">
        <v>23</v>
      </c>
      <c r="D27" s="57">
        <f>'Quantites Sheet'!H33</f>
        <v>2.1333333333333333</v>
      </c>
      <c r="E27" s="37">
        <v>0</v>
      </c>
      <c r="F27" s="83">
        <f t="shared" si="0"/>
        <v>0</v>
      </c>
      <c r="G27" s="8"/>
    </row>
    <row r="28" spans="1:7" ht="28.5">
      <c r="A28" s="49">
        <v>1.19</v>
      </c>
      <c r="B28" s="42" t="s">
        <v>177</v>
      </c>
      <c r="C28" s="34" t="s">
        <v>23</v>
      </c>
      <c r="D28" s="57">
        <f>'Quantites Sheet'!H34</f>
        <v>1.2</v>
      </c>
      <c r="E28" s="37">
        <v>0</v>
      </c>
      <c r="F28" s="83">
        <f t="shared" si="0"/>
        <v>0</v>
      </c>
      <c r="G28" s="9"/>
    </row>
    <row r="29" spans="1:7" ht="28.5">
      <c r="A29" s="26">
        <v>1.2</v>
      </c>
      <c r="B29" s="42" t="s">
        <v>179</v>
      </c>
      <c r="C29" s="34" t="s">
        <v>23</v>
      </c>
      <c r="D29" s="57">
        <f>'Quantites Sheet'!H35</f>
        <v>3.5</v>
      </c>
      <c r="E29" s="37">
        <v>0</v>
      </c>
      <c r="F29" s="83">
        <f t="shared" si="0"/>
        <v>0</v>
      </c>
    </row>
    <row r="30" spans="1:7" s="1" customFormat="1" ht="28.2">
      <c r="A30" s="26">
        <v>1.28</v>
      </c>
      <c r="B30" s="44" t="s">
        <v>183</v>
      </c>
      <c r="C30" s="34" t="s">
        <v>23</v>
      </c>
      <c r="D30" s="34">
        <v>1</v>
      </c>
      <c r="E30" s="36">
        <v>0</v>
      </c>
      <c r="F30" s="83">
        <f t="shared" si="0"/>
        <v>0</v>
      </c>
      <c r="G30" s="8"/>
    </row>
    <row r="31" spans="1:7">
      <c r="A31" s="49">
        <v>1.29</v>
      </c>
      <c r="B31" s="33" t="s">
        <v>108</v>
      </c>
      <c r="C31" s="39" t="s">
        <v>23</v>
      </c>
      <c r="D31" s="39">
        <v>2</v>
      </c>
      <c r="E31" s="65">
        <v>0</v>
      </c>
      <c r="F31" s="85">
        <f t="shared" si="0"/>
        <v>0</v>
      </c>
      <c r="G31" s="7"/>
    </row>
    <row r="32" spans="1:7">
      <c r="A32" s="49"/>
      <c r="B32" s="33" t="s">
        <v>215</v>
      </c>
      <c r="C32" s="39" t="s">
        <v>23</v>
      </c>
      <c r="D32" s="145">
        <f>'Quantites Sheet'!H36</f>
        <v>1.6666666666666667</v>
      </c>
      <c r="E32" s="52">
        <v>0</v>
      </c>
      <c r="F32" s="85">
        <f t="shared" si="0"/>
        <v>0</v>
      </c>
      <c r="G32" s="7"/>
    </row>
    <row r="33" spans="1:7">
      <c r="A33" s="49"/>
      <c r="B33" s="33" t="s">
        <v>217</v>
      </c>
      <c r="C33" s="39" t="s">
        <v>216</v>
      </c>
      <c r="D33" s="145">
        <f>'Quantites Sheet'!H37</f>
        <v>0.3</v>
      </c>
      <c r="E33" s="65">
        <v>0</v>
      </c>
      <c r="F33" s="85">
        <f t="shared" si="0"/>
        <v>0</v>
      </c>
      <c r="G33" s="7"/>
    </row>
    <row r="34" spans="1:7" s="1" customFormat="1">
      <c r="A34" s="49">
        <v>1.21</v>
      </c>
      <c r="B34" s="33" t="s">
        <v>180</v>
      </c>
      <c r="C34" s="34" t="s">
        <v>24</v>
      </c>
      <c r="D34" s="57">
        <f>'Quantites Sheet'!H38</f>
        <v>10.878010878010878</v>
      </c>
      <c r="E34" s="38">
        <v>0</v>
      </c>
      <c r="F34" s="83">
        <f t="shared" si="0"/>
        <v>0</v>
      </c>
      <c r="G34" s="8"/>
    </row>
    <row r="35" spans="1:7" s="1" customFormat="1">
      <c r="A35" s="26">
        <v>1.22</v>
      </c>
      <c r="B35" s="33" t="s">
        <v>102</v>
      </c>
      <c r="C35" s="34" t="s">
        <v>8</v>
      </c>
      <c r="D35" s="34">
        <v>230</v>
      </c>
      <c r="E35" s="36">
        <v>0</v>
      </c>
      <c r="F35" s="83">
        <f t="shared" si="0"/>
        <v>0</v>
      </c>
      <c r="G35" s="8"/>
    </row>
    <row r="36" spans="1:7" s="1" customFormat="1">
      <c r="A36" s="49">
        <v>1.23</v>
      </c>
      <c r="B36" s="33" t="s">
        <v>103</v>
      </c>
      <c r="C36" s="34" t="s">
        <v>7</v>
      </c>
      <c r="D36" s="34">
        <v>360</v>
      </c>
      <c r="E36" s="36">
        <v>0</v>
      </c>
      <c r="F36" s="83">
        <f t="shared" si="0"/>
        <v>0</v>
      </c>
      <c r="G36" s="8"/>
    </row>
    <row r="37" spans="1:7" s="1" customFormat="1">
      <c r="A37" s="26">
        <v>1.24</v>
      </c>
      <c r="B37" s="33" t="s">
        <v>104</v>
      </c>
      <c r="C37" s="34" t="s">
        <v>7</v>
      </c>
      <c r="D37" s="34">
        <v>720</v>
      </c>
      <c r="E37" s="36">
        <v>0</v>
      </c>
      <c r="F37" s="83">
        <f t="shared" si="0"/>
        <v>0</v>
      </c>
      <c r="G37" s="8"/>
    </row>
    <row r="38" spans="1:7" s="1" customFormat="1">
      <c r="A38" s="49">
        <v>1.25</v>
      </c>
      <c r="B38" s="33" t="s">
        <v>105</v>
      </c>
      <c r="C38" s="34" t="s">
        <v>8</v>
      </c>
      <c r="D38" s="34">
        <v>2000</v>
      </c>
      <c r="E38" s="36">
        <v>0</v>
      </c>
      <c r="F38" s="83">
        <f t="shared" si="0"/>
        <v>0</v>
      </c>
      <c r="G38" s="8"/>
    </row>
    <row r="39" spans="1:7" s="1" customFormat="1">
      <c r="A39" s="26">
        <v>1.26</v>
      </c>
      <c r="B39" s="33" t="s">
        <v>106</v>
      </c>
      <c r="C39" s="34" t="s">
        <v>25</v>
      </c>
      <c r="D39" s="34">
        <v>28</v>
      </c>
      <c r="E39" s="36">
        <v>0</v>
      </c>
      <c r="F39" s="83">
        <f t="shared" si="0"/>
        <v>0</v>
      </c>
      <c r="G39" s="8"/>
    </row>
    <row r="40" spans="1:7" s="1" customFormat="1">
      <c r="A40" s="49">
        <v>1.27</v>
      </c>
      <c r="B40" s="33" t="s">
        <v>107</v>
      </c>
      <c r="C40" s="34" t="s">
        <v>25</v>
      </c>
      <c r="D40" s="34">
        <v>5</v>
      </c>
      <c r="E40" s="36">
        <v>0</v>
      </c>
      <c r="F40" s="83">
        <f t="shared" si="0"/>
        <v>0</v>
      </c>
      <c r="G40" s="8"/>
    </row>
    <row r="41" spans="1:7" s="1" customFormat="1">
      <c r="A41" s="26">
        <v>1.3</v>
      </c>
      <c r="B41" s="33" t="s">
        <v>109</v>
      </c>
      <c r="C41" s="40" t="s">
        <v>24</v>
      </c>
      <c r="D41" s="40">
        <v>12</v>
      </c>
      <c r="E41" s="41">
        <v>0</v>
      </c>
      <c r="F41" s="83">
        <f t="shared" si="0"/>
        <v>0</v>
      </c>
      <c r="G41" s="8"/>
    </row>
    <row r="42" spans="1:7" s="1" customFormat="1" ht="14.7" thickBot="1">
      <c r="A42" s="49">
        <v>1.31</v>
      </c>
      <c r="B42" s="33" t="s">
        <v>110</v>
      </c>
      <c r="C42" s="40" t="s">
        <v>24</v>
      </c>
      <c r="D42" s="40">
        <v>2</v>
      </c>
      <c r="E42" s="41">
        <v>0</v>
      </c>
      <c r="F42" s="83">
        <f t="shared" si="0"/>
        <v>0</v>
      </c>
      <c r="G42" s="8"/>
    </row>
    <row r="43" spans="1:7" s="77" customFormat="1" ht="21" customHeight="1" thickBot="1">
      <c r="A43" s="86"/>
      <c r="B43" s="171" t="s">
        <v>6</v>
      </c>
      <c r="C43" s="172"/>
      <c r="D43" s="172"/>
      <c r="E43" s="173"/>
      <c r="F43" s="87">
        <f>SUM(F10:F42)</f>
        <v>0</v>
      </c>
      <c r="G43" s="88"/>
    </row>
    <row r="44" spans="1:7" ht="24" customHeight="1" thickBot="1">
      <c r="A44" s="12" t="s">
        <v>9</v>
      </c>
      <c r="B44" s="177" t="s">
        <v>26</v>
      </c>
      <c r="C44" s="178"/>
      <c r="D44" s="178"/>
      <c r="E44" s="178"/>
      <c r="F44" s="178"/>
      <c r="G44" s="179"/>
    </row>
    <row r="45" spans="1:7" s="1" customFormat="1" ht="32.25" customHeight="1">
      <c r="A45" s="5">
        <v>2</v>
      </c>
      <c r="B45" s="164" t="s">
        <v>26</v>
      </c>
      <c r="C45" s="164"/>
      <c r="D45" s="164"/>
      <c r="E45" s="164"/>
      <c r="F45" s="164"/>
      <c r="G45" s="6"/>
    </row>
    <row r="46" spans="1:7" s="1" customFormat="1" ht="28.5">
      <c r="A46" s="28">
        <v>2.0099999999999998</v>
      </c>
      <c r="B46" s="42" t="s">
        <v>141</v>
      </c>
      <c r="C46" s="34" t="s">
        <v>8</v>
      </c>
      <c r="D46" s="57">
        <f>'Quantites Sheet'!H41</f>
        <v>70</v>
      </c>
      <c r="E46" s="43">
        <v>0</v>
      </c>
      <c r="F46" s="83">
        <f t="shared" ref="F46:F52" si="1">E46*D46</f>
        <v>0</v>
      </c>
      <c r="G46" s="68"/>
    </row>
    <row r="47" spans="1:7" s="1" customFormat="1" ht="28.5">
      <c r="A47" s="29">
        <f t="shared" ref="A47:A52" si="2">A46+0.01</f>
        <v>2.0199999999999996</v>
      </c>
      <c r="B47" s="42" t="s">
        <v>142</v>
      </c>
      <c r="C47" s="34" t="s">
        <v>8</v>
      </c>
      <c r="D47" s="57">
        <f>'Quantites Sheet'!H42</f>
        <v>30</v>
      </c>
      <c r="E47" s="43">
        <v>0</v>
      </c>
      <c r="F47" s="83">
        <f t="shared" si="1"/>
        <v>0</v>
      </c>
      <c r="G47" s="68"/>
    </row>
    <row r="48" spans="1:7" s="1" customFormat="1" ht="28.5">
      <c r="A48" s="29">
        <f t="shared" si="2"/>
        <v>2.0299999999999994</v>
      </c>
      <c r="B48" s="42" t="s">
        <v>111</v>
      </c>
      <c r="C48" s="34" t="s">
        <v>8</v>
      </c>
      <c r="D48" s="57">
        <f>'Quantites Sheet'!H43</f>
        <v>82</v>
      </c>
      <c r="E48" s="43">
        <v>0</v>
      </c>
      <c r="F48" s="83">
        <f t="shared" si="1"/>
        <v>0</v>
      </c>
      <c r="G48" s="68"/>
    </row>
    <row r="49" spans="1:7" s="1" customFormat="1">
      <c r="A49" s="29">
        <f t="shared" si="2"/>
        <v>2.0399999999999991</v>
      </c>
      <c r="B49" s="33" t="s">
        <v>112</v>
      </c>
      <c r="C49" s="44" t="s">
        <v>8</v>
      </c>
      <c r="D49" s="57">
        <f>'Quantites Sheet'!H44</f>
        <v>82</v>
      </c>
      <c r="E49" s="43">
        <v>0</v>
      </c>
      <c r="F49" s="83">
        <f t="shared" si="1"/>
        <v>0</v>
      </c>
      <c r="G49" s="68"/>
    </row>
    <row r="50" spans="1:7" s="1" customFormat="1">
      <c r="A50" s="29">
        <f t="shared" si="2"/>
        <v>2.0499999999999989</v>
      </c>
      <c r="B50" s="33" t="s">
        <v>113</v>
      </c>
      <c r="C50" s="44" t="s">
        <v>27</v>
      </c>
      <c r="D50" s="57">
        <f>'Quantites Sheet'!H45</f>
        <v>30</v>
      </c>
      <c r="E50" s="43">
        <v>0</v>
      </c>
      <c r="F50" s="83">
        <f t="shared" si="1"/>
        <v>0</v>
      </c>
      <c r="G50" s="68"/>
    </row>
    <row r="51" spans="1:7" s="1" customFormat="1">
      <c r="A51" s="29">
        <f t="shared" si="2"/>
        <v>2.0599999999999987</v>
      </c>
      <c r="B51" s="33" t="s">
        <v>114</v>
      </c>
      <c r="C51" s="44" t="s">
        <v>27</v>
      </c>
      <c r="D51" s="34">
        <v>50</v>
      </c>
      <c r="E51" s="43">
        <v>0</v>
      </c>
      <c r="F51" s="83">
        <f t="shared" si="1"/>
        <v>0</v>
      </c>
      <c r="G51" s="68"/>
    </row>
    <row r="52" spans="1:7" s="1" customFormat="1" ht="14.7" thickBot="1">
      <c r="A52" s="29">
        <f t="shared" si="2"/>
        <v>2.0699999999999985</v>
      </c>
      <c r="B52" s="33" t="s">
        <v>115</v>
      </c>
      <c r="C52" s="34" t="s">
        <v>24</v>
      </c>
      <c r="D52" s="34">
        <v>2</v>
      </c>
      <c r="E52" s="43">
        <v>0</v>
      </c>
      <c r="F52" s="83">
        <f t="shared" si="1"/>
        <v>0</v>
      </c>
      <c r="G52" s="68"/>
    </row>
    <row r="53" spans="1:7" s="91" customFormat="1" ht="21" customHeight="1" thickBot="1">
      <c r="A53" s="88"/>
      <c r="B53" s="174" t="s">
        <v>6</v>
      </c>
      <c r="C53" s="175"/>
      <c r="D53" s="175"/>
      <c r="E53" s="176"/>
      <c r="F53" s="89">
        <f>SUM(F46:F52)</f>
        <v>0</v>
      </c>
      <c r="G53" s="90"/>
    </row>
    <row r="54" spans="1:7" ht="24" customHeight="1" thickBot="1">
      <c r="A54" s="12" t="s">
        <v>10</v>
      </c>
      <c r="B54" s="177" t="s">
        <v>28</v>
      </c>
      <c r="C54" s="178"/>
      <c r="D54" s="178"/>
      <c r="E54" s="178"/>
      <c r="F54" s="178"/>
      <c r="G54" s="179"/>
    </row>
    <row r="55" spans="1:7" s="1" customFormat="1" ht="27.75" customHeight="1" thickBot="1">
      <c r="A55" s="5">
        <v>3</v>
      </c>
      <c r="B55" s="164" t="s">
        <v>28</v>
      </c>
      <c r="C55" s="164"/>
      <c r="D55" s="164"/>
      <c r="E55" s="164"/>
      <c r="F55" s="164"/>
      <c r="G55" s="6"/>
    </row>
    <row r="56" spans="1:7" s="1" customFormat="1" ht="28.5">
      <c r="A56" s="27">
        <v>3.01</v>
      </c>
      <c r="B56" s="42" t="s">
        <v>116</v>
      </c>
      <c r="C56" s="34" t="s">
        <v>23</v>
      </c>
      <c r="D56" s="57">
        <f>'Quantites Sheet'!H48</f>
        <v>2</v>
      </c>
      <c r="E56" s="38">
        <v>0</v>
      </c>
      <c r="F56" s="83">
        <f t="shared" ref="F56:F63" si="3">D56*E56</f>
        <v>0</v>
      </c>
      <c r="G56" s="10"/>
    </row>
    <row r="57" spans="1:7" s="1" customFormat="1" ht="28.5">
      <c r="A57" s="25">
        <v>3.02</v>
      </c>
      <c r="B57" s="42" t="s">
        <v>117</v>
      </c>
      <c r="C57" s="34" t="s">
        <v>23</v>
      </c>
      <c r="D57" s="57">
        <f>'Quantites Sheet'!H49</f>
        <v>2.0833333333333335</v>
      </c>
      <c r="E57" s="38">
        <v>0</v>
      </c>
      <c r="F57" s="83">
        <f t="shared" si="3"/>
        <v>0</v>
      </c>
      <c r="G57" s="8"/>
    </row>
    <row r="58" spans="1:7" s="1" customFormat="1" ht="28.8" thickBot="1">
      <c r="A58" s="25">
        <v>3.03</v>
      </c>
      <c r="B58" s="42" t="s">
        <v>118</v>
      </c>
      <c r="C58" s="34" t="s">
        <v>23</v>
      </c>
      <c r="D58" s="57">
        <f>'Quantites Sheet'!H50</f>
        <v>0.66666666666666663</v>
      </c>
      <c r="E58" s="43">
        <v>0</v>
      </c>
      <c r="F58" s="83">
        <f t="shared" si="3"/>
        <v>0</v>
      </c>
      <c r="G58" s="8"/>
    </row>
    <row r="59" spans="1:7" s="1" customFormat="1">
      <c r="A59" s="27">
        <v>3.04</v>
      </c>
      <c r="B59" s="33" t="s">
        <v>119</v>
      </c>
      <c r="C59" s="34" t="s">
        <v>23</v>
      </c>
      <c r="D59" s="57">
        <f>'Quantites Sheet'!H51</f>
        <v>1</v>
      </c>
      <c r="E59" s="43">
        <v>0</v>
      </c>
      <c r="F59" s="83">
        <f t="shared" si="3"/>
        <v>0</v>
      </c>
      <c r="G59" s="8"/>
    </row>
    <row r="60" spans="1:7" s="1" customFormat="1">
      <c r="A60" s="25">
        <v>3.05</v>
      </c>
      <c r="B60" s="33" t="s">
        <v>120</v>
      </c>
      <c r="C60" s="34" t="s">
        <v>20</v>
      </c>
      <c r="D60" s="34">
        <v>8</v>
      </c>
      <c r="E60" s="38">
        <v>0</v>
      </c>
      <c r="F60" s="83">
        <f t="shared" si="3"/>
        <v>0</v>
      </c>
      <c r="G60" s="8"/>
    </row>
    <row r="61" spans="1:7" s="1" customFormat="1" ht="14.7" thickBot="1">
      <c r="A61" s="25">
        <v>3.06</v>
      </c>
      <c r="B61" s="33" t="s">
        <v>121</v>
      </c>
      <c r="C61" s="34" t="s">
        <v>20</v>
      </c>
      <c r="D61" s="34">
        <v>2</v>
      </c>
      <c r="E61" s="38">
        <v>0</v>
      </c>
      <c r="F61" s="83">
        <f t="shared" si="3"/>
        <v>0</v>
      </c>
      <c r="G61" s="8"/>
    </row>
    <row r="62" spans="1:7" s="1" customFormat="1" ht="17.25" customHeight="1">
      <c r="A62" s="27">
        <v>3.07</v>
      </c>
      <c r="B62" s="33" t="s">
        <v>122</v>
      </c>
      <c r="C62" s="34" t="s">
        <v>20</v>
      </c>
      <c r="D62" s="34">
        <v>2</v>
      </c>
      <c r="E62" s="38">
        <v>0</v>
      </c>
      <c r="F62" s="83">
        <f t="shared" si="3"/>
        <v>0</v>
      </c>
      <c r="G62" s="8"/>
    </row>
    <row r="63" spans="1:7" s="1" customFormat="1" ht="14.7" thickBot="1">
      <c r="A63" s="25">
        <v>3.08</v>
      </c>
      <c r="B63" s="33" t="s">
        <v>123</v>
      </c>
      <c r="C63" s="34" t="s">
        <v>29</v>
      </c>
      <c r="D63" s="34">
        <v>2</v>
      </c>
      <c r="E63" s="38">
        <v>0</v>
      </c>
      <c r="F63" s="83">
        <f t="shared" si="3"/>
        <v>0</v>
      </c>
      <c r="G63" s="8"/>
    </row>
    <row r="64" spans="1:7" s="91" customFormat="1" ht="21" customHeight="1" thickBot="1">
      <c r="A64" s="86"/>
      <c r="B64" s="171" t="s">
        <v>6</v>
      </c>
      <c r="C64" s="172"/>
      <c r="D64" s="172"/>
      <c r="E64" s="173"/>
      <c r="F64" s="89">
        <f>SUM(F56:F63)</f>
        <v>0</v>
      </c>
      <c r="G64" s="88"/>
    </row>
    <row r="65" spans="1:7" ht="24" customHeight="1" thickBot="1">
      <c r="A65" s="12" t="s">
        <v>12</v>
      </c>
      <c r="B65" s="177" t="s">
        <v>30</v>
      </c>
      <c r="C65" s="178"/>
      <c r="D65" s="178"/>
      <c r="E65" s="178"/>
      <c r="F65" s="178"/>
      <c r="G65" s="179"/>
    </row>
    <row r="66" spans="1:7" ht="20.25" customHeight="1">
      <c r="A66" s="5">
        <v>4</v>
      </c>
      <c r="B66" s="164" t="s">
        <v>30</v>
      </c>
      <c r="C66" s="164"/>
      <c r="D66" s="164"/>
      <c r="E66" s="164"/>
      <c r="F66" s="164"/>
      <c r="G66" s="6"/>
    </row>
    <row r="67" spans="1:7">
      <c r="A67" s="26">
        <v>4.01</v>
      </c>
      <c r="B67" s="33" t="s">
        <v>124</v>
      </c>
      <c r="C67" s="34" t="s">
        <v>31</v>
      </c>
      <c r="D67" s="34">
        <v>2000</v>
      </c>
      <c r="E67" s="45">
        <v>0</v>
      </c>
      <c r="F67" s="83">
        <f t="shared" ref="F67:F84" si="4">(E67*D67)</f>
        <v>0</v>
      </c>
      <c r="G67" s="15"/>
    </row>
    <row r="68" spans="1:7">
      <c r="A68" s="26">
        <v>4.0199999999999996</v>
      </c>
      <c r="B68" s="33" t="s">
        <v>125</v>
      </c>
      <c r="C68" s="34" t="s">
        <v>25</v>
      </c>
      <c r="D68" s="34">
        <v>20</v>
      </c>
      <c r="E68" s="45">
        <v>0</v>
      </c>
      <c r="F68" s="83">
        <f t="shared" si="4"/>
        <v>0</v>
      </c>
      <c r="G68" s="15"/>
    </row>
    <row r="69" spans="1:7">
      <c r="A69" s="26">
        <v>4.03</v>
      </c>
      <c r="B69" s="33" t="s">
        <v>126</v>
      </c>
      <c r="C69" s="34" t="s">
        <v>32</v>
      </c>
      <c r="D69" s="34">
        <v>30</v>
      </c>
      <c r="E69" s="36">
        <v>0</v>
      </c>
      <c r="F69" s="83">
        <f t="shared" si="4"/>
        <v>0</v>
      </c>
      <c r="G69" s="15"/>
    </row>
    <row r="70" spans="1:7">
      <c r="A70" s="26">
        <v>4.04</v>
      </c>
      <c r="B70" s="33" t="s">
        <v>127</v>
      </c>
      <c r="C70" s="34" t="s">
        <v>25</v>
      </c>
      <c r="D70" s="34">
        <v>340</v>
      </c>
      <c r="E70" s="36">
        <v>0</v>
      </c>
      <c r="F70" s="83">
        <f t="shared" si="4"/>
        <v>0</v>
      </c>
      <c r="G70" s="15"/>
    </row>
    <row r="71" spans="1:7" s="1" customFormat="1">
      <c r="A71" s="26">
        <v>4.05</v>
      </c>
      <c r="B71" s="33" t="s">
        <v>128</v>
      </c>
      <c r="C71" s="34" t="s">
        <v>25</v>
      </c>
      <c r="D71" s="34">
        <v>100</v>
      </c>
      <c r="E71" s="36">
        <v>0</v>
      </c>
      <c r="F71" s="83">
        <f t="shared" si="4"/>
        <v>0</v>
      </c>
      <c r="G71" s="16"/>
    </row>
    <row r="72" spans="1:7">
      <c r="A72" s="26">
        <v>4.0599999999999996</v>
      </c>
      <c r="B72" s="33" t="s">
        <v>129</v>
      </c>
      <c r="C72" s="34" t="s">
        <v>25</v>
      </c>
      <c r="D72" s="34">
        <v>50</v>
      </c>
      <c r="E72" s="36">
        <v>0</v>
      </c>
      <c r="F72" s="83">
        <f t="shared" si="4"/>
        <v>0</v>
      </c>
      <c r="G72" s="15"/>
    </row>
    <row r="73" spans="1:7">
      <c r="A73" s="26">
        <v>4.07</v>
      </c>
      <c r="B73" s="33" t="s">
        <v>130</v>
      </c>
      <c r="C73" s="34" t="s">
        <v>33</v>
      </c>
      <c r="D73" s="34">
        <v>2</v>
      </c>
      <c r="E73" s="36">
        <v>0</v>
      </c>
      <c r="F73" s="83">
        <f t="shared" si="4"/>
        <v>0</v>
      </c>
      <c r="G73" s="15"/>
    </row>
    <row r="74" spans="1:7">
      <c r="A74" s="26">
        <v>4.08</v>
      </c>
      <c r="B74" s="33" t="s">
        <v>131</v>
      </c>
      <c r="C74" s="34" t="s">
        <v>34</v>
      </c>
      <c r="D74" s="34">
        <v>240</v>
      </c>
      <c r="E74" s="45">
        <v>0</v>
      </c>
      <c r="F74" s="83">
        <f t="shared" si="4"/>
        <v>0</v>
      </c>
      <c r="G74" s="16"/>
    </row>
    <row r="75" spans="1:7">
      <c r="A75" s="26">
        <v>4.09</v>
      </c>
      <c r="B75" s="33" t="s">
        <v>132</v>
      </c>
      <c r="C75" s="34" t="s">
        <v>20</v>
      </c>
      <c r="D75" s="34">
        <v>15</v>
      </c>
      <c r="E75" s="36">
        <v>0</v>
      </c>
      <c r="F75" s="83">
        <f t="shared" si="4"/>
        <v>0</v>
      </c>
      <c r="G75" s="15"/>
    </row>
    <row r="76" spans="1:7">
      <c r="A76" s="26">
        <v>4.0999999999999996</v>
      </c>
      <c r="B76" s="33" t="s">
        <v>133</v>
      </c>
      <c r="C76" s="34" t="s">
        <v>16</v>
      </c>
      <c r="D76" s="34">
        <v>3</v>
      </c>
      <c r="E76" s="36">
        <v>0</v>
      </c>
      <c r="F76" s="83">
        <f t="shared" si="4"/>
        <v>0</v>
      </c>
      <c r="G76" s="15"/>
    </row>
    <row r="77" spans="1:7">
      <c r="A77" s="26">
        <v>4.1100000000000003</v>
      </c>
      <c r="B77" s="33" t="s">
        <v>134</v>
      </c>
      <c r="C77" s="44" t="s">
        <v>35</v>
      </c>
      <c r="D77" s="34">
        <v>10</v>
      </c>
      <c r="E77" s="36">
        <v>0</v>
      </c>
      <c r="F77" s="83">
        <f t="shared" si="4"/>
        <v>0</v>
      </c>
      <c r="G77" s="15"/>
    </row>
    <row r="78" spans="1:7">
      <c r="A78" s="26">
        <v>4.12</v>
      </c>
      <c r="B78" s="33" t="s">
        <v>135</v>
      </c>
      <c r="C78" s="34" t="s">
        <v>16</v>
      </c>
      <c r="D78" s="34">
        <v>2</v>
      </c>
      <c r="E78" s="36">
        <v>0</v>
      </c>
      <c r="F78" s="83">
        <f t="shared" si="4"/>
        <v>0</v>
      </c>
      <c r="G78" s="16"/>
    </row>
    <row r="79" spans="1:7">
      <c r="A79" s="26">
        <v>4.13</v>
      </c>
      <c r="B79" s="33" t="s">
        <v>186</v>
      </c>
      <c r="C79" s="34" t="s">
        <v>36</v>
      </c>
      <c r="D79" s="34">
        <v>3</v>
      </c>
      <c r="E79" s="45">
        <v>0</v>
      </c>
      <c r="F79" s="83">
        <f t="shared" si="4"/>
        <v>0</v>
      </c>
      <c r="G79" s="16"/>
    </row>
    <row r="80" spans="1:7">
      <c r="A80" s="26">
        <v>4.1399999999999997</v>
      </c>
      <c r="B80" s="33" t="s">
        <v>187</v>
      </c>
      <c r="C80" s="34" t="s">
        <v>16</v>
      </c>
      <c r="D80" s="34">
        <v>1</v>
      </c>
      <c r="E80" s="36">
        <v>0</v>
      </c>
      <c r="F80" s="83">
        <f t="shared" si="4"/>
        <v>0</v>
      </c>
      <c r="G80" s="18"/>
    </row>
    <row r="81" spans="1:7">
      <c r="A81" s="26">
        <v>4.1500000000000004</v>
      </c>
      <c r="B81" s="33" t="s">
        <v>188</v>
      </c>
      <c r="C81" s="34" t="s">
        <v>20</v>
      </c>
      <c r="D81" s="34">
        <v>6</v>
      </c>
      <c r="E81" s="36">
        <v>0</v>
      </c>
      <c r="F81" s="83">
        <f t="shared" si="4"/>
        <v>0</v>
      </c>
      <c r="G81" s="15"/>
    </row>
    <row r="82" spans="1:7">
      <c r="A82" s="26">
        <v>4.16</v>
      </c>
      <c r="B82" s="33" t="s">
        <v>190</v>
      </c>
      <c r="C82" s="34" t="s">
        <v>20</v>
      </c>
      <c r="D82" s="34">
        <v>1</v>
      </c>
      <c r="E82" s="36">
        <v>0</v>
      </c>
      <c r="F82" s="83">
        <f t="shared" si="4"/>
        <v>0</v>
      </c>
      <c r="G82" s="15"/>
    </row>
    <row r="83" spans="1:7">
      <c r="A83" s="26">
        <v>4.17</v>
      </c>
      <c r="B83" s="33" t="s">
        <v>189</v>
      </c>
      <c r="C83" s="34" t="s">
        <v>20</v>
      </c>
      <c r="D83" s="34">
        <v>2</v>
      </c>
      <c r="E83" s="36">
        <v>0</v>
      </c>
      <c r="F83" s="83">
        <f t="shared" si="4"/>
        <v>0</v>
      </c>
      <c r="G83" s="16"/>
    </row>
    <row r="84" spans="1:7" ht="14.7" thickBot="1">
      <c r="A84" s="26">
        <v>4.18</v>
      </c>
      <c r="B84" s="33" t="s">
        <v>191</v>
      </c>
      <c r="C84" s="34" t="s">
        <v>20</v>
      </c>
      <c r="D84" s="34">
        <v>15</v>
      </c>
      <c r="E84" s="36">
        <v>0</v>
      </c>
      <c r="F84" s="83">
        <f t="shared" si="4"/>
        <v>0</v>
      </c>
      <c r="G84" s="16"/>
    </row>
    <row r="85" spans="1:7" s="77" customFormat="1" ht="18" customHeight="1" thickBot="1">
      <c r="A85" s="86"/>
      <c r="B85" s="171" t="s">
        <v>6</v>
      </c>
      <c r="C85" s="172"/>
      <c r="D85" s="172"/>
      <c r="E85" s="173"/>
      <c r="F85" s="89">
        <f>SUM(F67:F84)</f>
        <v>0</v>
      </c>
      <c r="G85" s="88"/>
    </row>
    <row r="86" spans="1:7" ht="24" customHeight="1" thickBot="1">
      <c r="A86" s="12" t="s">
        <v>13</v>
      </c>
      <c r="B86" s="177" t="s">
        <v>37</v>
      </c>
      <c r="C86" s="178"/>
      <c r="D86" s="178"/>
      <c r="E86" s="178"/>
      <c r="F86" s="178"/>
      <c r="G86" s="179"/>
    </row>
    <row r="87" spans="1:7" ht="15">
      <c r="A87" s="78">
        <v>5</v>
      </c>
      <c r="B87" s="195" t="s">
        <v>37</v>
      </c>
      <c r="C87" s="195"/>
      <c r="D87" s="195"/>
      <c r="E87" s="195"/>
      <c r="F87" s="195"/>
      <c r="G87" s="79"/>
    </row>
    <row r="88" spans="1:7">
      <c r="A88" s="26">
        <v>5.01</v>
      </c>
      <c r="B88" s="33" t="s">
        <v>197</v>
      </c>
      <c r="C88" s="34" t="s">
        <v>38</v>
      </c>
      <c r="D88" s="34">
        <v>1</v>
      </c>
      <c r="E88" s="36"/>
      <c r="F88" s="83"/>
      <c r="G88" s="14"/>
    </row>
    <row r="89" spans="1:7">
      <c r="A89" s="49">
        <v>5.0199999999999996</v>
      </c>
      <c r="B89" s="80" t="s">
        <v>198</v>
      </c>
      <c r="C89" s="51" t="s">
        <v>23</v>
      </c>
      <c r="D89" s="56">
        <f>'Quantites Sheet'!H54</f>
        <v>6.1333333333333329</v>
      </c>
      <c r="E89" s="81">
        <v>0</v>
      </c>
      <c r="F89" s="84">
        <f t="shared" ref="F89:F99" si="5">E89*D89</f>
        <v>0</v>
      </c>
      <c r="G89" s="82"/>
    </row>
    <row r="90" spans="1:7">
      <c r="A90" s="26">
        <v>5.03</v>
      </c>
      <c r="B90" s="33" t="s">
        <v>199</v>
      </c>
      <c r="C90" s="34" t="s">
        <v>23</v>
      </c>
      <c r="D90" s="57">
        <f>'Quantites Sheet'!H55</f>
        <v>6.333333333333333</v>
      </c>
      <c r="E90" s="36">
        <v>0</v>
      </c>
      <c r="F90" s="83">
        <f t="shared" si="5"/>
        <v>0</v>
      </c>
      <c r="G90" s="14"/>
    </row>
    <row r="91" spans="1:7">
      <c r="A91" s="49">
        <v>5.04</v>
      </c>
      <c r="B91" s="33" t="s">
        <v>200</v>
      </c>
      <c r="C91" s="34" t="s">
        <v>23</v>
      </c>
      <c r="D91" s="57">
        <f>'Quantites Sheet'!H61</f>
        <v>6.2166666666666668</v>
      </c>
      <c r="E91" s="36">
        <v>0</v>
      </c>
      <c r="F91" s="83">
        <f t="shared" si="5"/>
        <v>0</v>
      </c>
      <c r="G91" s="14"/>
    </row>
    <row r="92" spans="1:7">
      <c r="A92" s="26">
        <v>5.05</v>
      </c>
      <c r="B92" s="33" t="s">
        <v>201</v>
      </c>
      <c r="C92" s="34" t="s">
        <v>20</v>
      </c>
      <c r="D92" s="34">
        <v>32</v>
      </c>
      <c r="E92" s="45">
        <v>0</v>
      </c>
      <c r="F92" s="83">
        <f t="shared" si="5"/>
        <v>0</v>
      </c>
      <c r="G92" s="14"/>
    </row>
    <row r="93" spans="1:7">
      <c r="A93" s="49">
        <v>5.0599999999999996</v>
      </c>
      <c r="B93" s="33" t="s">
        <v>202</v>
      </c>
      <c r="C93" s="34" t="s">
        <v>8</v>
      </c>
      <c r="D93" s="34">
        <v>12</v>
      </c>
      <c r="E93" s="45">
        <v>0</v>
      </c>
      <c r="F93" s="83">
        <f t="shared" si="5"/>
        <v>0</v>
      </c>
      <c r="G93" s="14"/>
    </row>
    <row r="94" spans="1:7">
      <c r="A94" s="26">
        <v>5.07</v>
      </c>
      <c r="B94" s="33" t="s">
        <v>223</v>
      </c>
      <c r="C94" s="34" t="s">
        <v>20</v>
      </c>
      <c r="D94" s="34">
        <v>1</v>
      </c>
      <c r="E94" s="45">
        <v>0</v>
      </c>
      <c r="F94" s="83">
        <f t="shared" si="5"/>
        <v>0</v>
      </c>
      <c r="G94" s="14"/>
    </row>
    <row r="95" spans="1:7">
      <c r="A95" s="49">
        <v>5.08</v>
      </c>
      <c r="B95" s="42" t="s">
        <v>222</v>
      </c>
      <c r="C95" s="34" t="s">
        <v>20</v>
      </c>
      <c r="D95" s="34">
        <v>1</v>
      </c>
      <c r="E95" s="36">
        <v>0</v>
      </c>
      <c r="F95" s="83">
        <f t="shared" si="5"/>
        <v>0</v>
      </c>
      <c r="G95" s="14"/>
    </row>
    <row r="96" spans="1:7">
      <c r="A96" s="26">
        <v>5.09</v>
      </c>
      <c r="B96" s="33" t="s">
        <v>203</v>
      </c>
      <c r="C96" s="34" t="s">
        <v>20</v>
      </c>
      <c r="D96" s="34">
        <v>1</v>
      </c>
      <c r="E96" s="36">
        <v>0</v>
      </c>
      <c r="F96" s="83">
        <f t="shared" si="5"/>
        <v>0</v>
      </c>
      <c r="G96" s="14"/>
    </row>
    <row r="97" spans="1:38" ht="28.5">
      <c r="A97" s="49">
        <v>5.0999999999999996</v>
      </c>
      <c r="B97" s="42" t="s">
        <v>204</v>
      </c>
      <c r="C97" s="34" t="s">
        <v>39</v>
      </c>
      <c r="D97" s="34">
        <v>3</v>
      </c>
      <c r="E97" s="36">
        <v>0</v>
      </c>
      <c r="F97" s="83">
        <f t="shared" si="5"/>
        <v>0</v>
      </c>
      <c r="G97" s="15"/>
    </row>
    <row r="98" spans="1:38" ht="14.5" customHeight="1">
      <c r="A98" s="26">
        <v>5.1100000000000003</v>
      </c>
      <c r="B98" s="60" t="s">
        <v>205</v>
      </c>
      <c r="C98" s="39" t="s">
        <v>20</v>
      </c>
      <c r="D98" s="39">
        <v>1</v>
      </c>
      <c r="E98" s="36">
        <v>0</v>
      </c>
      <c r="F98" s="92">
        <f t="shared" si="5"/>
        <v>0</v>
      </c>
      <c r="G98" s="93"/>
    </row>
    <row r="99" spans="1:38" s="95" customFormat="1" ht="14.5" customHeight="1">
      <c r="A99" s="49">
        <v>5.12</v>
      </c>
      <c r="B99" s="63" t="s">
        <v>219</v>
      </c>
      <c r="C99" s="40" t="s">
        <v>38</v>
      </c>
      <c r="D99" s="40">
        <v>1</v>
      </c>
      <c r="E99" s="94">
        <v>0</v>
      </c>
      <c r="F99" s="66">
        <f t="shared" si="5"/>
        <v>0</v>
      </c>
      <c r="G99" s="146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</row>
    <row r="100" spans="1:38" s="77" customFormat="1" ht="15.6" thickBot="1">
      <c r="A100" s="96"/>
      <c r="B100" s="196" t="s">
        <v>6</v>
      </c>
      <c r="C100" s="197"/>
      <c r="D100" s="197"/>
      <c r="E100" s="198"/>
      <c r="F100" s="97">
        <f>SUM(F88:F99)</f>
        <v>0</v>
      </c>
      <c r="G100" s="90"/>
    </row>
    <row r="101" spans="1:38" ht="24" customHeight="1" thickBot="1">
      <c r="A101" s="12" t="s">
        <v>14</v>
      </c>
      <c r="B101" s="177" t="s">
        <v>40</v>
      </c>
      <c r="C101" s="178"/>
      <c r="D101" s="178"/>
      <c r="E101" s="178"/>
      <c r="F101" s="178"/>
      <c r="G101" s="179"/>
    </row>
    <row r="102" spans="1:38" ht="15">
      <c r="A102" s="20">
        <v>6</v>
      </c>
      <c r="B102" s="199" t="s">
        <v>40</v>
      </c>
      <c r="C102" s="200"/>
      <c r="D102" s="200"/>
      <c r="E102" s="200"/>
      <c r="F102" s="201"/>
      <c r="G102" s="6"/>
    </row>
    <row r="103" spans="1:38">
      <c r="A103" s="25">
        <v>6.01</v>
      </c>
      <c r="B103" s="33" t="s">
        <v>41</v>
      </c>
      <c r="C103" s="34" t="s">
        <v>8</v>
      </c>
      <c r="D103" s="34">
        <v>9</v>
      </c>
      <c r="E103" s="38">
        <v>0</v>
      </c>
      <c r="F103" s="83">
        <f t="shared" ref="F103:F117" si="6">E103*D103</f>
        <v>0</v>
      </c>
      <c r="G103" s="19"/>
    </row>
    <row r="104" spans="1:38">
      <c r="A104" s="25">
        <v>6.02</v>
      </c>
      <c r="B104" s="33" t="s">
        <v>42</v>
      </c>
      <c r="C104" s="34" t="s">
        <v>20</v>
      </c>
      <c r="D104" s="34">
        <v>2</v>
      </c>
      <c r="E104" s="38">
        <v>0</v>
      </c>
      <c r="F104" s="83">
        <f t="shared" si="6"/>
        <v>0</v>
      </c>
      <c r="G104" s="19"/>
    </row>
    <row r="105" spans="1:38">
      <c r="A105" s="25">
        <v>6.03</v>
      </c>
      <c r="B105" s="33" t="s">
        <v>43</v>
      </c>
      <c r="C105" s="34" t="s">
        <v>20</v>
      </c>
      <c r="D105" s="34">
        <v>12</v>
      </c>
      <c r="E105" s="38">
        <v>0</v>
      </c>
      <c r="F105" s="83">
        <f t="shared" si="6"/>
        <v>0</v>
      </c>
      <c r="G105" s="19"/>
    </row>
    <row r="106" spans="1:38">
      <c r="A106" s="25">
        <v>6.04</v>
      </c>
      <c r="B106" s="33" t="s">
        <v>66</v>
      </c>
      <c r="C106" s="34" t="s">
        <v>20</v>
      </c>
      <c r="D106" s="34">
        <v>1</v>
      </c>
      <c r="E106" s="38">
        <v>0</v>
      </c>
      <c r="F106" s="83">
        <f t="shared" si="6"/>
        <v>0</v>
      </c>
      <c r="G106" s="19"/>
    </row>
    <row r="107" spans="1:38">
      <c r="A107" s="25">
        <v>6.05</v>
      </c>
      <c r="B107" s="33" t="s">
        <v>67</v>
      </c>
      <c r="C107" s="34" t="s">
        <v>20</v>
      </c>
      <c r="D107" s="34">
        <v>2</v>
      </c>
      <c r="E107" s="38">
        <v>0</v>
      </c>
      <c r="F107" s="83">
        <f t="shared" si="6"/>
        <v>0</v>
      </c>
      <c r="G107" s="19"/>
    </row>
    <row r="108" spans="1:38">
      <c r="A108" s="25">
        <v>6.07</v>
      </c>
      <c r="B108" s="33" t="s">
        <v>61</v>
      </c>
      <c r="C108" s="34" t="s">
        <v>8</v>
      </c>
      <c r="D108" s="34">
        <v>540</v>
      </c>
      <c r="E108" s="38">
        <v>0</v>
      </c>
      <c r="F108" s="83">
        <f t="shared" si="6"/>
        <v>0</v>
      </c>
      <c r="G108" s="19"/>
    </row>
    <row r="109" spans="1:38">
      <c r="A109" s="25">
        <v>6.08</v>
      </c>
      <c r="B109" s="33" t="s">
        <v>62</v>
      </c>
      <c r="C109" s="34" t="s">
        <v>20</v>
      </c>
      <c r="D109" s="34">
        <v>12</v>
      </c>
      <c r="E109" s="38">
        <v>0</v>
      </c>
      <c r="F109" s="83">
        <f t="shared" si="6"/>
        <v>0</v>
      </c>
      <c r="G109" s="19"/>
    </row>
    <row r="110" spans="1:38">
      <c r="A110" s="25">
        <v>6.09</v>
      </c>
      <c r="B110" s="33" t="s">
        <v>63</v>
      </c>
      <c r="C110" s="34" t="s">
        <v>20</v>
      </c>
      <c r="D110" s="34">
        <v>12</v>
      </c>
      <c r="E110" s="38">
        <v>0</v>
      </c>
      <c r="F110" s="83">
        <f t="shared" si="6"/>
        <v>0</v>
      </c>
      <c r="G110" s="19"/>
    </row>
    <row r="111" spans="1:38">
      <c r="A111" s="25">
        <v>6.11</v>
      </c>
      <c r="B111" s="33" t="s">
        <v>68</v>
      </c>
      <c r="C111" s="34" t="s">
        <v>45</v>
      </c>
      <c r="D111" s="34">
        <v>2</v>
      </c>
      <c r="E111" s="38">
        <v>0</v>
      </c>
      <c r="F111" s="83">
        <f t="shared" si="6"/>
        <v>0</v>
      </c>
      <c r="G111" s="19"/>
    </row>
    <row r="112" spans="1:38">
      <c r="A112" s="25">
        <v>6.12</v>
      </c>
      <c r="B112" s="33" t="s">
        <v>211</v>
      </c>
      <c r="C112" s="34" t="s">
        <v>8</v>
      </c>
      <c r="D112" s="34">
        <v>30</v>
      </c>
      <c r="E112" s="38">
        <v>0</v>
      </c>
      <c r="F112" s="83">
        <f t="shared" si="6"/>
        <v>0</v>
      </c>
      <c r="G112" s="19"/>
    </row>
    <row r="113" spans="1:7">
      <c r="A113" s="25">
        <v>6.13</v>
      </c>
      <c r="B113" s="33" t="s">
        <v>70</v>
      </c>
      <c r="C113" s="34" t="s">
        <v>8</v>
      </c>
      <c r="D113" s="34">
        <v>50</v>
      </c>
      <c r="E113" s="38">
        <v>0</v>
      </c>
      <c r="F113" s="83">
        <f t="shared" si="6"/>
        <v>0</v>
      </c>
      <c r="G113" s="19"/>
    </row>
    <row r="114" spans="1:7">
      <c r="A114" s="25">
        <v>6.14</v>
      </c>
      <c r="B114" s="33" t="s">
        <v>69</v>
      </c>
      <c r="C114" s="34" t="s">
        <v>20</v>
      </c>
      <c r="D114" s="34">
        <v>10</v>
      </c>
      <c r="E114" s="38">
        <v>0</v>
      </c>
      <c r="F114" s="83">
        <f t="shared" si="6"/>
        <v>0</v>
      </c>
      <c r="G114" s="19"/>
    </row>
    <row r="115" spans="1:7">
      <c r="A115" s="25">
        <v>6.15</v>
      </c>
      <c r="B115" s="33" t="s">
        <v>65</v>
      </c>
      <c r="C115" s="34" t="s">
        <v>20</v>
      </c>
      <c r="D115" s="34">
        <v>2</v>
      </c>
      <c r="E115" s="38">
        <v>0</v>
      </c>
      <c r="F115" s="83">
        <f t="shared" si="6"/>
        <v>0</v>
      </c>
      <c r="G115" s="19"/>
    </row>
    <row r="116" spans="1:7">
      <c r="A116" s="59">
        <v>6.16</v>
      </c>
      <c r="B116" s="60" t="s">
        <v>64</v>
      </c>
      <c r="C116" s="39" t="s">
        <v>20</v>
      </c>
      <c r="D116" s="39">
        <v>1</v>
      </c>
      <c r="E116" s="61">
        <v>0</v>
      </c>
      <c r="F116" s="92">
        <f t="shared" si="6"/>
        <v>0</v>
      </c>
      <c r="G116" s="62"/>
    </row>
    <row r="117" spans="1:7">
      <c r="A117" s="29"/>
      <c r="B117" s="63" t="s">
        <v>95</v>
      </c>
      <c r="C117" s="69" t="s">
        <v>20</v>
      </c>
      <c r="D117" s="40">
        <v>1</v>
      </c>
      <c r="E117" s="64">
        <v>0</v>
      </c>
      <c r="F117" s="83">
        <f t="shared" si="6"/>
        <v>0</v>
      </c>
      <c r="G117" s="19"/>
    </row>
    <row r="118" spans="1:7" s="77" customFormat="1" ht="15.6" thickBot="1">
      <c r="A118" s="96"/>
      <c r="B118" s="196" t="s">
        <v>6</v>
      </c>
      <c r="C118" s="197"/>
      <c r="D118" s="197"/>
      <c r="E118" s="198"/>
      <c r="F118" s="97">
        <f>SUM(F103:F116)</f>
        <v>0</v>
      </c>
      <c r="G118" s="90"/>
    </row>
    <row r="119" spans="1:7" ht="24.75" customHeight="1" thickBot="1">
      <c r="A119" s="48" t="s">
        <v>15</v>
      </c>
      <c r="B119" s="177" t="s">
        <v>46</v>
      </c>
      <c r="C119" s="193"/>
      <c r="D119" s="193"/>
      <c r="E119" s="193"/>
      <c r="F119" s="193"/>
      <c r="G119" s="194"/>
    </row>
    <row r="120" spans="1:7" ht="15">
      <c r="A120" s="20">
        <v>2</v>
      </c>
      <c r="B120" s="191" t="s">
        <v>46</v>
      </c>
      <c r="C120" s="192"/>
      <c r="D120" s="192"/>
      <c r="E120" s="192"/>
      <c r="F120" s="192"/>
      <c r="G120" s="6"/>
    </row>
    <row r="121" spans="1:7">
      <c r="A121" s="13">
        <v>2.0099999999999998</v>
      </c>
      <c r="B121" s="33" t="s">
        <v>47</v>
      </c>
      <c r="C121" s="34" t="s">
        <v>38</v>
      </c>
      <c r="D121" s="34">
        <v>1</v>
      </c>
      <c r="E121" s="36"/>
      <c r="F121" s="67"/>
      <c r="G121" s="17"/>
    </row>
    <row r="122" spans="1:7">
      <c r="A122" s="13">
        <v>2.02</v>
      </c>
      <c r="B122" s="33" t="s">
        <v>48</v>
      </c>
      <c r="C122" s="34" t="s">
        <v>38</v>
      </c>
      <c r="D122" s="34">
        <v>1</v>
      </c>
      <c r="E122" s="36">
        <v>0</v>
      </c>
      <c r="F122" s="67">
        <f>E122*D122</f>
        <v>0</v>
      </c>
      <c r="G122" s="17"/>
    </row>
    <row r="123" spans="1:7">
      <c r="A123" s="13">
        <v>2.0299999999999998</v>
      </c>
      <c r="B123" s="33" t="s">
        <v>49</v>
      </c>
      <c r="C123" s="39" t="s">
        <v>38</v>
      </c>
      <c r="D123" s="34">
        <v>1</v>
      </c>
      <c r="E123" s="36">
        <v>0</v>
      </c>
      <c r="F123" s="67">
        <f>E123*D123</f>
        <v>0</v>
      </c>
      <c r="G123" s="17"/>
    </row>
    <row r="124" spans="1:7" ht="14.7" thickBot="1">
      <c r="A124" s="13">
        <v>2.04</v>
      </c>
      <c r="B124" s="46" t="s">
        <v>97</v>
      </c>
      <c r="C124" s="39" t="s">
        <v>38</v>
      </c>
      <c r="D124" s="47">
        <v>1</v>
      </c>
      <c r="E124" s="36">
        <v>0</v>
      </c>
      <c r="F124" s="67">
        <f>E124*D124</f>
        <v>0</v>
      </c>
      <c r="G124" s="17"/>
    </row>
    <row r="125" spans="1:7" ht="14.7" thickBot="1">
      <c r="A125" s="13">
        <v>2.0499999999999998</v>
      </c>
      <c r="B125" s="46" t="s">
        <v>206</v>
      </c>
      <c r="C125" s="40" t="s">
        <v>44</v>
      </c>
      <c r="D125" s="47">
        <v>1</v>
      </c>
      <c r="E125" s="36">
        <v>0</v>
      </c>
      <c r="F125" s="67">
        <f>E125*D125</f>
        <v>0</v>
      </c>
      <c r="G125" s="148"/>
    </row>
    <row r="126" spans="1:7" s="77" customFormat="1" ht="24.75" customHeight="1" thickBot="1">
      <c r="A126" s="180" t="s">
        <v>50</v>
      </c>
      <c r="B126" s="181"/>
      <c r="C126" s="181"/>
      <c r="D126" s="181"/>
      <c r="E126" s="182"/>
      <c r="F126" s="98">
        <f>SUM(F121:F125)</f>
        <v>0</v>
      </c>
      <c r="G126" s="99"/>
    </row>
    <row r="127" spans="1:7" ht="14.7" thickBot="1"/>
    <row r="128" spans="1:7" s="77" customFormat="1" ht="26.25" customHeight="1" thickBot="1">
      <c r="A128" s="188" t="s">
        <v>59</v>
      </c>
      <c r="B128" s="189"/>
      <c r="C128" s="189"/>
      <c r="D128" s="189"/>
      <c r="E128" s="189"/>
      <c r="F128" s="189"/>
      <c r="G128" s="190"/>
    </row>
    <row r="129" spans="1:7" ht="6.75" customHeight="1" thickBot="1">
      <c r="A129" s="22"/>
      <c r="B129" s="11"/>
      <c r="C129" s="32"/>
      <c r="D129" s="24"/>
      <c r="E129" s="11"/>
      <c r="F129" s="11"/>
      <c r="G129" s="23"/>
    </row>
    <row r="130" spans="1:7" s="77" customFormat="1" ht="22.5" customHeight="1" thickBot="1">
      <c r="A130" s="100" t="s">
        <v>17</v>
      </c>
      <c r="B130" s="101" t="s">
        <v>96</v>
      </c>
      <c r="C130" s="101" t="s">
        <v>2</v>
      </c>
      <c r="D130" s="102" t="s">
        <v>18</v>
      </c>
      <c r="E130" s="101" t="s">
        <v>56</v>
      </c>
      <c r="F130" s="103" t="s">
        <v>57</v>
      </c>
      <c r="G130" s="103" t="s">
        <v>19</v>
      </c>
    </row>
    <row r="131" spans="1:7" s="77" customFormat="1" ht="17.7">
      <c r="A131" s="104" t="s">
        <v>5</v>
      </c>
      <c r="B131" s="105" t="s">
        <v>71</v>
      </c>
      <c r="C131" s="106" t="s">
        <v>20</v>
      </c>
      <c r="D131" s="107">
        <v>3</v>
      </c>
      <c r="E131" s="108">
        <f>F43</f>
        <v>0</v>
      </c>
      <c r="F131" s="109">
        <f t="shared" ref="F131:F137" si="7">E131*D131</f>
        <v>0</v>
      </c>
      <c r="G131" s="110"/>
    </row>
    <row r="132" spans="1:7" s="77" customFormat="1" ht="17.7">
      <c r="A132" s="111" t="s">
        <v>9</v>
      </c>
      <c r="B132" s="112" t="s">
        <v>51</v>
      </c>
      <c r="C132" s="113" t="s">
        <v>20</v>
      </c>
      <c r="D132" s="107">
        <v>3</v>
      </c>
      <c r="E132" s="114">
        <f>F53</f>
        <v>0</v>
      </c>
      <c r="F132" s="109">
        <f t="shared" si="7"/>
        <v>0</v>
      </c>
      <c r="G132" s="115"/>
    </row>
    <row r="133" spans="1:7" s="77" customFormat="1" ht="17.7">
      <c r="A133" s="111" t="s">
        <v>10</v>
      </c>
      <c r="B133" s="112" t="s">
        <v>52</v>
      </c>
      <c r="C133" s="113" t="s">
        <v>20</v>
      </c>
      <c r="D133" s="107">
        <v>3</v>
      </c>
      <c r="E133" s="114">
        <f>F64</f>
        <v>0</v>
      </c>
      <c r="F133" s="109">
        <f t="shared" si="7"/>
        <v>0</v>
      </c>
      <c r="G133" s="115"/>
    </row>
    <row r="134" spans="1:7" s="77" customFormat="1" ht="17.7">
      <c r="A134" s="111" t="s">
        <v>12</v>
      </c>
      <c r="B134" s="112" t="s">
        <v>53</v>
      </c>
      <c r="C134" s="113" t="s">
        <v>20</v>
      </c>
      <c r="D134" s="107">
        <v>3</v>
      </c>
      <c r="E134" s="114">
        <f>F85</f>
        <v>0</v>
      </c>
      <c r="F134" s="109">
        <f t="shared" si="7"/>
        <v>0</v>
      </c>
      <c r="G134" s="115"/>
    </row>
    <row r="135" spans="1:7" s="77" customFormat="1" ht="17.7">
      <c r="A135" s="111" t="s">
        <v>13</v>
      </c>
      <c r="B135" s="112" t="s">
        <v>54</v>
      </c>
      <c r="C135" s="113" t="s">
        <v>20</v>
      </c>
      <c r="D135" s="107">
        <v>3</v>
      </c>
      <c r="E135" s="114">
        <f>F100</f>
        <v>0</v>
      </c>
      <c r="F135" s="109">
        <f t="shared" si="7"/>
        <v>0</v>
      </c>
      <c r="G135" s="115"/>
    </row>
    <row r="136" spans="1:7" s="77" customFormat="1" ht="17.7">
      <c r="A136" s="111" t="s">
        <v>14</v>
      </c>
      <c r="B136" s="112" t="s">
        <v>55</v>
      </c>
      <c r="C136" s="113" t="s">
        <v>20</v>
      </c>
      <c r="D136" s="107">
        <v>3</v>
      </c>
      <c r="E136" s="114">
        <f>F118</f>
        <v>0</v>
      </c>
      <c r="F136" s="109">
        <f t="shared" si="7"/>
        <v>0</v>
      </c>
      <c r="G136" s="115"/>
    </row>
    <row r="137" spans="1:7" s="77" customFormat="1" ht="17.7">
      <c r="A137" s="111" t="s">
        <v>15</v>
      </c>
      <c r="B137" s="112" t="s">
        <v>60</v>
      </c>
      <c r="C137" s="113" t="s">
        <v>20</v>
      </c>
      <c r="D137" s="107">
        <v>3</v>
      </c>
      <c r="E137" s="114">
        <f>F126</f>
        <v>0</v>
      </c>
      <c r="F137" s="109">
        <f t="shared" si="7"/>
        <v>0</v>
      </c>
      <c r="G137" s="115"/>
    </row>
    <row r="138" spans="1:7" s="77" customFormat="1" ht="6.75" customHeight="1" thickBot="1">
      <c r="A138" s="183"/>
      <c r="B138" s="184"/>
      <c r="C138" s="184"/>
      <c r="D138" s="184"/>
      <c r="E138" s="184"/>
      <c r="F138" s="184"/>
      <c r="G138" s="116"/>
    </row>
    <row r="139" spans="1:7" s="77" customFormat="1" ht="24" customHeight="1" thickBot="1">
      <c r="A139" s="185" t="s">
        <v>58</v>
      </c>
      <c r="B139" s="186"/>
      <c r="C139" s="186"/>
      <c r="D139" s="187"/>
      <c r="E139" s="117"/>
      <c r="F139" s="118">
        <f>SUM(F131:F137)</f>
        <v>0</v>
      </c>
      <c r="G139" s="119"/>
    </row>
    <row r="140" spans="1:7" ht="30" customHeight="1">
      <c r="A140" s="161" t="s">
        <v>224</v>
      </c>
      <c r="B140" s="162"/>
      <c r="C140" s="162"/>
      <c r="D140" s="162"/>
      <c r="E140" s="162"/>
      <c r="F140" s="162"/>
      <c r="G140" s="163"/>
    </row>
    <row r="141" spans="1:7" ht="30" customHeight="1">
      <c r="A141" s="153" t="s">
        <v>225</v>
      </c>
      <c r="B141" s="162"/>
      <c r="C141" s="155"/>
      <c r="D141" s="156"/>
      <c r="E141" s="156"/>
      <c r="F141" s="156"/>
      <c r="G141" s="157"/>
    </row>
    <row r="142" spans="1:7" ht="30" customHeight="1">
      <c r="A142" s="153" t="s">
        <v>226</v>
      </c>
      <c r="B142" s="154"/>
      <c r="C142" s="155"/>
      <c r="D142" s="156"/>
      <c r="E142" s="156"/>
      <c r="F142" s="156"/>
      <c r="G142" s="157"/>
    </row>
    <row r="143" spans="1:7" ht="30" customHeight="1">
      <c r="A143" s="153" t="s">
        <v>227</v>
      </c>
      <c r="B143" s="154"/>
      <c r="C143" s="155"/>
      <c r="D143" s="156"/>
      <c r="E143" s="156"/>
      <c r="F143" s="156"/>
      <c r="G143" s="157"/>
    </row>
    <row r="144" spans="1:7" ht="30" customHeight="1">
      <c r="A144" s="153" t="s">
        <v>228</v>
      </c>
      <c r="B144" s="154"/>
      <c r="C144" s="155"/>
      <c r="D144" s="156"/>
      <c r="E144" s="156"/>
      <c r="F144" s="156"/>
      <c r="G144" s="157"/>
    </row>
    <row r="145" spans="1:7" ht="30" customHeight="1">
      <c r="A145" s="153" t="s">
        <v>229</v>
      </c>
      <c r="B145" s="154"/>
      <c r="C145" s="158"/>
      <c r="D145" s="159"/>
      <c r="E145" s="159"/>
      <c r="F145" s="159"/>
      <c r="G145" s="160"/>
    </row>
    <row r="146" spans="1:7" ht="30" customHeight="1" thickBot="1">
      <c r="A146" s="149" t="s">
        <v>230</v>
      </c>
      <c r="B146" s="150"/>
      <c r="C146" s="151"/>
      <c r="D146" s="151"/>
      <c r="E146" s="151"/>
      <c r="F146" s="151"/>
      <c r="G146" s="152"/>
    </row>
  </sheetData>
  <mergeCells count="39">
    <mergeCell ref="A126:E126"/>
    <mergeCell ref="B54:G54"/>
    <mergeCell ref="B44:G44"/>
    <mergeCell ref="A138:F138"/>
    <mergeCell ref="A139:D139"/>
    <mergeCell ref="A128:G128"/>
    <mergeCell ref="B86:G86"/>
    <mergeCell ref="B120:F120"/>
    <mergeCell ref="B119:G119"/>
    <mergeCell ref="B87:F87"/>
    <mergeCell ref="B100:E100"/>
    <mergeCell ref="B118:E118"/>
    <mergeCell ref="B102:F102"/>
    <mergeCell ref="B101:G101"/>
    <mergeCell ref="B85:E85"/>
    <mergeCell ref="B65:G65"/>
    <mergeCell ref="B55:F55"/>
    <mergeCell ref="B66:F66"/>
    <mergeCell ref="A5:G5"/>
    <mergeCell ref="A6:G6"/>
    <mergeCell ref="B9:F9"/>
    <mergeCell ref="B43:E43"/>
    <mergeCell ref="B53:E53"/>
    <mergeCell ref="B64:E64"/>
    <mergeCell ref="B8:G8"/>
    <mergeCell ref="B45:F45"/>
    <mergeCell ref="A140:G140"/>
    <mergeCell ref="A141:B141"/>
    <mergeCell ref="C141:G141"/>
    <mergeCell ref="A142:B142"/>
    <mergeCell ref="C142:G142"/>
    <mergeCell ref="A146:B146"/>
    <mergeCell ref="C146:G146"/>
    <mergeCell ref="A143:B143"/>
    <mergeCell ref="C143:G143"/>
    <mergeCell ref="A144:B144"/>
    <mergeCell ref="C144:G144"/>
    <mergeCell ref="A145:B145"/>
    <mergeCell ref="C145:G145"/>
  </mergeCells>
  <printOptions horizontalCentered="1"/>
  <pageMargins left="0.20343749999999999" right="0.197033898305085" top="0.26" bottom="0.23" header="0.2" footer="0.2"/>
  <pageSetup paperSize="9" scale="48" orientation="portrait" r:id="rId1"/>
  <headerFooter>
    <oddFooter>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89"/>
  <sheetViews>
    <sheetView zoomScale="90" zoomScaleNormal="90" zoomScaleSheetLayoutView="115" workbookViewId="0">
      <pane ySplit="6" topLeftCell="A31" activePane="bottomLeft" state="frozen"/>
      <selection pane="bottomLeft" activeCell="B36" sqref="B36"/>
    </sheetView>
  </sheetViews>
  <sheetFormatPr defaultRowHeight="12.6"/>
  <cols>
    <col min="1" max="1" width="6.15625" style="120" customWidth="1"/>
    <col min="2" max="2" width="66.15625" style="120" bestFit="1" customWidth="1"/>
    <col min="3" max="3" width="8.15625" style="120" bestFit="1" customWidth="1"/>
    <col min="4" max="4" width="7.83984375" style="120" customWidth="1"/>
    <col min="5" max="5" width="7.41796875" style="120" customWidth="1"/>
    <col min="6" max="6" width="7.578125" style="120" customWidth="1"/>
    <col min="7" max="7" width="7" style="120" customWidth="1"/>
    <col min="8" max="8" width="10.15625" style="120" customWidth="1"/>
    <col min="9" max="9" width="17.68359375" style="120" customWidth="1"/>
    <col min="10" max="12" width="8.68359375" style="120"/>
    <col min="13" max="13" width="12.68359375" style="120" customWidth="1"/>
    <col min="14" max="16" width="8.68359375" style="120"/>
    <col min="17" max="17" width="9.83984375" style="120" bestFit="1" customWidth="1"/>
    <col min="18" max="257" width="8.68359375" style="120"/>
    <col min="258" max="258" width="52.68359375" style="120" bestFit="1" customWidth="1"/>
    <col min="259" max="263" width="8.68359375" style="120"/>
    <col min="264" max="264" width="9.578125" style="120" bestFit="1" customWidth="1"/>
    <col min="265" max="268" width="8.68359375" style="120"/>
    <col min="269" max="269" width="12.68359375" style="120" customWidth="1"/>
    <col min="270" max="272" width="8.68359375" style="120"/>
    <col min="273" max="273" width="9.83984375" style="120" bestFit="1" customWidth="1"/>
    <col min="274" max="513" width="8.68359375" style="120"/>
    <col min="514" max="514" width="52.68359375" style="120" bestFit="1" customWidth="1"/>
    <col min="515" max="519" width="8.68359375" style="120"/>
    <col min="520" max="520" width="9.578125" style="120" bestFit="1" customWidth="1"/>
    <col min="521" max="524" width="8.68359375" style="120"/>
    <col min="525" max="525" width="12.68359375" style="120" customWidth="1"/>
    <col min="526" max="528" width="8.68359375" style="120"/>
    <col min="529" max="529" width="9.83984375" style="120" bestFit="1" customWidth="1"/>
    <col min="530" max="769" width="8.68359375" style="120"/>
    <col min="770" max="770" width="52.68359375" style="120" bestFit="1" customWidth="1"/>
    <col min="771" max="775" width="8.68359375" style="120"/>
    <col min="776" max="776" width="9.578125" style="120" bestFit="1" customWidth="1"/>
    <col min="777" max="780" width="8.68359375" style="120"/>
    <col min="781" max="781" width="12.68359375" style="120" customWidth="1"/>
    <col min="782" max="784" width="8.68359375" style="120"/>
    <col min="785" max="785" width="9.83984375" style="120" bestFit="1" customWidth="1"/>
    <col min="786" max="1025" width="8.68359375" style="120"/>
    <col min="1026" max="1026" width="52.68359375" style="120" bestFit="1" customWidth="1"/>
    <col min="1027" max="1031" width="8.68359375" style="120"/>
    <col min="1032" max="1032" width="9.578125" style="120" bestFit="1" customWidth="1"/>
    <col min="1033" max="1036" width="8.68359375" style="120"/>
    <col min="1037" max="1037" width="12.68359375" style="120" customWidth="1"/>
    <col min="1038" max="1040" width="8.68359375" style="120"/>
    <col min="1041" max="1041" width="9.83984375" style="120" bestFit="1" customWidth="1"/>
    <col min="1042" max="1281" width="8.68359375" style="120"/>
    <col min="1282" max="1282" width="52.68359375" style="120" bestFit="1" customWidth="1"/>
    <col min="1283" max="1287" width="8.68359375" style="120"/>
    <col min="1288" max="1288" width="9.578125" style="120" bestFit="1" customWidth="1"/>
    <col min="1289" max="1292" width="8.68359375" style="120"/>
    <col min="1293" max="1293" width="12.68359375" style="120" customWidth="1"/>
    <col min="1294" max="1296" width="8.68359375" style="120"/>
    <col min="1297" max="1297" width="9.83984375" style="120" bestFit="1" customWidth="1"/>
    <col min="1298" max="1537" width="8.68359375" style="120"/>
    <col min="1538" max="1538" width="52.68359375" style="120" bestFit="1" customWidth="1"/>
    <col min="1539" max="1543" width="8.68359375" style="120"/>
    <col min="1544" max="1544" width="9.578125" style="120" bestFit="1" customWidth="1"/>
    <col min="1545" max="1548" width="8.68359375" style="120"/>
    <col min="1549" max="1549" width="12.68359375" style="120" customWidth="1"/>
    <col min="1550" max="1552" width="8.68359375" style="120"/>
    <col min="1553" max="1553" width="9.83984375" style="120" bestFit="1" customWidth="1"/>
    <col min="1554" max="1793" width="8.68359375" style="120"/>
    <col min="1794" max="1794" width="52.68359375" style="120" bestFit="1" customWidth="1"/>
    <col min="1795" max="1799" width="8.68359375" style="120"/>
    <col min="1800" max="1800" width="9.578125" style="120" bestFit="1" customWidth="1"/>
    <col min="1801" max="1804" width="8.68359375" style="120"/>
    <col min="1805" max="1805" width="12.68359375" style="120" customWidth="1"/>
    <col min="1806" max="1808" width="8.68359375" style="120"/>
    <col min="1809" max="1809" width="9.83984375" style="120" bestFit="1" customWidth="1"/>
    <col min="1810" max="2049" width="8.68359375" style="120"/>
    <col min="2050" max="2050" width="52.68359375" style="120" bestFit="1" customWidth="1"/>
    <col min="2051" max="2055" width="8.68359375" style="120"/>
    <col min="2056" max="2056" width="9.578125" style="120" bestFit="1" customWidth="1"/>
    <col min="2057" max="2060" width="8.68359375" style="120"/>
    <col min="2061" max="2061" width="12.68359375" style="120" customWidth="1"/>
    <col min="2062" max="2064" width="8.68359375" style="120"/>
    <col min="2065" max="2065" width="9.83984375" style="120" bestFit="1" customWidth="1"/>
    <col min="2066" max="2305" width="8.68359375" style="120"/>
    <col min="2306" max="2306" width="52.68359375" style="120" bestFit="1" customWidth="1"/>
    <col min="2307" max="2311" width="8.68359375" style="120"/>
    <col min="2312" max="2312" width="9.578125" style="120" bestFit="1" customWidth="1"/>
    <col min="2313" max="2316" width="8.68359375" style="120"/>
    <col min="2317" max="2317" width="12.68359375" style="120" customWidth="1"/>
    <col min="2318" max="2320" width="8.68359375" style="120"/>
    <col min="2321" max="2321" width="9.83984375" style="120" bestFit="1" customWidth="1"/>
    <col min="2322" max="2561" width="8.68359375" style="120"/>
    <col min="2562" max="2562" width="52.68359375" style="120" bestFit="1" customWidth="1"/>
    <col min="2563" max="2567" width="8.68359375" style="120"/>
    <col min="2568" max="2568" width="9.578125" style="120" bestFit="1" customWidth="1"/>
    <col min="2569" max="2572" width="8.68359375" style="120"/>
    <col min="2573" max="2573" width="12.68359375" style="120" customWidth="1"/>
    <col min="2574" max="2576" width="8.68359375" style="120"/>
    <col min="2577" max="2577" width="9.83984375" style="120" bestFit="1" customWidth="1"/>
    <col min="2578" max="2817" width="8.68359375" style="120"/>
    <col min="2818" max="2818" width="52.68359375" style="120" bestFit="1" customWidth="1"/>
    <col min="2819" max="2823" width="8.68359375" style="120"/>
    <col min="2824" max="2824" width="9.578125" style="120" bestFit="1" customWidth="1"/>
    <col min="2825" max="2828" width="8.68359375" style="120"/>
    <col min="2829" max="2829" width="12.68359375" style="120" customWidth="1"/>
    <col min="2830" max="2832" width="8.68359375" style="120"/>
    <col min="2833" max="2833" width="9.83984375" style="120" bestFit="1" customWidth="1"/>
    <col min="2834" max="3073" width="8.68359375" style="120"/>
    <col min="3074" max="3074" width="52.68359375" style="120" bestFit="1" customWidth="1"/>
    <col min="3075" max="3079" width="8.68359375" style="120"/>
    <col min="3080" max="3080" width="9.578125" style="120" bestFit="1" customWidth="1"/>
    <col min="3081" max="3084" width="8.68359375" style="120"/>
    <col min="3085" max="3085" width="12.68359375" style="120" customWidth="1"/>
    <col min="3086" max="3088" width="8.68359375" style="120"/>
    <col min="3089" max="3089" width="9.83984375" style="120" bestFit="1" customWidth="1"/>
    <col min="3090" max="3329" width="8.68359375" style="120"/>
    <col min="3330" max="3330" width="52.68359375" style="120" bestFit="1" customWidth="1"/>
    <col min="3331" max="3335" width="8.68359375" style="120"/>
    <col min="3336" max="3336" width="9.578125" style="120" bestFit="1" customWidth="1"/>
    <col min="3337" max="3340" width="8.68359375" style="120"/>
    <col min="3341" max="3341" width="12.68359375" style="120" customWidth="1"/>
    <col min="3342" max="3344" width="8.68359375" style="120"/>
    <col min="3345" max="3345" width="9.83984375" style="120" bestFit="1" customWidth="1"/>
    <col min="3346" max="3585" width="8.68359375" style="120"/>
    <col min="3586" max="3586" width="52.68359375" style="120" bestFit="1" customWidth="1"/>
    <col min="3587" max="3591" width="8.68359375" style="120"/>
    <col min="3592" max="3592" width="9.578125" style="120" bestFit="1" customWidth="1"/>
    <col min="3593" max="3596" width="8.68359375" style="120"/>
    <col min="3597" max="3597" width="12.68359375" style="120" customWidth="1"/>
    <col min="3598" max="3600" width="8.68359375" style="120"/>
    <col min="3601" max="3601" width="9.83984375" style="120" bestFit="1" customWidth="1"/>
    <col min="3602" max="3841" width="8.68359375" style="120"/>
    <col min="3842" max="3842" width="52.68359375" style="120" bestFit="1" customWidth="1"/>
    <col min="3843" max="3847" width="8.68359375" style="120"/>
    <col min="3848" max="3848" width="9.578125" style="120" bestFit="1" customWidth="1"/>
    <col min="3849" max="3852" width="8.68359375" style="120"/>
    <col min="3853" max="3853" width="12.68359375" style="120" customWidth="1"/>
    <col min="3854" max="3856" width="8.68359375" style="120"/>
    <col min="3857" max="3857" width="9.83984375" style="120" bestFit="1" customWidth="1"/>
    <col min="3858" max="4097" width="8.68359375" style="120"/>
    <col min="4098" max="4098" width="52.68359375" style="120" bestFit="1" customWidth="1"/>
    <col min="4099" max="4103" width="8.68359375" style="120"/>
    <col min="4104" max="4104" width="9.578125" style="120" bestFit="1" customWidth="1"/>
    <col min="4105" max="4108" width="8.68359375" style="120"/>
    <col min="4109" max="4109" width="12.68359375" style="120" customWidth="1"/>
    <col min="4110" max="4112" width="8.68359375" style="120"/>
    <col min="4113" max="4113" width="9.83984375" style="120" bestFit="1" customWidth="1"/>
    <col min="4114" max="4353" width="8.68359375" style="120"/>
    <col min="4354" max="4354" width="52.68359375" style="120" bestFit="1" customWidth="1"/>
    <col min="4355" max="4359" width="8.68359375" style="120"/>
    <col min="4360" max="4360" width="9.578125" style="120" bestFit="1" customWidth="1"/>
    <col min="4361" max="4364" width="8.68359375" style="120"/>
    <col min="4365" max="4365" width="12.68359375" style="120" customWidth="1"/>
    <col min="4366" max="4368" width="8.68359375" style="120"/>
    <col min="4369" max="4369" width="9.83984375" style="120" bestFit="1" customWidth="1"/>
    <col min="4370" max="4609" width="8.68359375" style="120"/>
    <col min="4610" max="4610" width="52.68359375" style="120" bestFit="1" customWidth="1"/>
    <col min="4611" max="4615" width="8.68359375" style="120"/>
    <col min="4616" max="4616" width="9.578125" style="120" bestFit="1" customWidth="1"/>
    <col min="4617" max="4620" width="8.68359375" style="120"/>
    <col min="4621" max="4621" width="12.68359375" style="120" customWidth="1"/>
    <col min="4622" max="4624" width="8.68359375" style="120"/>
    <col min="4625" max="4625" width="9.83984375" style="120" bestFit="1" customWidth="1"/>
    <col min="4626" max="4865" width="8.68359375" style="120"/>
    <col min="4866" max="4866" width="52.68359375" style="120" bestFit="1" customWidth="1"/>
    <col min="4867" max="4871" width="8.68359375" style="120"/>
    <col min="4872" max="4872" width="9.578125" style="120" bestFit="1" customWidth="1"/>
    <col min="4873" max="4876" width="8.68359375" style="120"/>
    <col min="4877" max="4877" width="12.68359375" style="120" customWidth="1"/>
    <col min="4878" max="4880" width="8.68359375" style="120"/>
    <col min="4881" max="4881" width="9.83984375" style="120" bestFit="1" customWidth="1"/>
    <col min="4882" max="5121" width="8.68359375" style="120"/>
    <col min="5122" max="5122" width="52.68359375" style="120" bestFit="1" customWidth="1"/>
    <col min="5123" max="5127" width="8.68359375" style="120"/>
    <col min="5128" max="5128" width="9.578125" style="120" bestFit="1" customWidth="1"/>
    <col min="5129" max="5132" width="8.68359375" style="120"/>
    <col min="5133" max="5133" width="12.68359375" style="120" customWidth="1"/>
    <col min="5134" max="5136" width="8.68359375" style="120"/>
    <col min="5137" max="5137" width="9.83984375" style="120" bestFit="1" customWidth="1"/>
    <col min="5138" max="5377" width="8.68359375" style="120"/>
    <col min="5378" max="5378" width="52.68359375" style="120" bestFit="1" customWidth="1"/>
    <col min="5379" max="5383" width="8.68359375" style="120"/>
    <col min="5384" max="5384" width="9.578125" style="120" bestFit="1" customWidth="1"/>
    <col min="5385" max="5388" width="8.68359375" style="120"/>
    <col min="5389" max="5389" width="12.68359375" style="120" customWidth="1"/>
    <col min="5390" max="5392" width="8.68359375" style="120"/>
    <col min="5393" max="5393" width="9.83984375" style="120" bestFit="1" customWidth="1"/>
    <col min="5394" max="5633" width="8.68359375" style="120"/>
    <col min="5634" max="5634" width="52.68359375" style="120" bestFit="1" customWidth="1"/>
    <col min="5635" max="5639" width="8.68359375" style="120"/>
    <col min="5640" max="5640" width="9.578125" style="120" bestFit="1" customWidth="1"/>
    <col min="5641" max="5644" width="8.68359375" style="120"/>
    <col min="5645" max="5645" width="12.68359375" style="120" customWidth="1"/>
    <col min="5646" max="5648" width="8.68359375" style="120"/>
    <col min="5649" max="5649" width="9.83984375" style="120" bestFit="1" customWidth="1"/>
    <col min="5650" max="5889" width="8.68359375" style="120"/>
    <col min="5890" max="5890" width="52.68359375" style="120" bestFit="1" customWidth="1"/>
    <col min="5891" max="5895" width="8.68359375" style="120"/>
    <col min="5896" max="5896" width="9.578125" style="120" bestFit="1" customWidth="1"/>
    <col min="5897" max="5900" width="8.68359375" style="120"/>
    <col min="5901" max="5901" width="12.68359375" style="120" customWidth="1"/>
    <col min="5902" max="5904" width="8.68359375" style="120"/>
    <col min="5905" max="5905" width="9.83984375" style="120" bestFit="1" customWidth="1"/>
    <col min="5906" max="6145" width="8.68359375" style="120"/>
    <col min="6146" max="6146" width="52.68359375" style="120" bestFit="1" customWidth="1"/>
    <col min="6147" max="6151" width="8.68359375" style="120"/>
    <col min="6152" max="6152" width="9.578125" style="120" bestFit="1" customWidth="1"/>
    <col min="6153" max="6156" width="8.68359375" style="120"/>
    <col min="6157" max="6157" width="12.68359375" style="120" customWidth="1"/>
    <col min="6158" max="6160" width="8.68359375" style="120"/>
    <col min="6161" max="6161" width="9.83984375" style="120" bestFit="1" customWidth="1"/>
    <col min="6162" max="6401" width="8.68359375" style="120"/>
    <col min="6402" max="6402" width="52.68359375" style="120" bestFit="1" customWidth="1"/>
    <col min="6403" max="6407" width="8.68359375" style="120"/>
    <col min="6408" max="6408" width="9.578125" style="120" bestFit="1" customWidth="1"/>
    <col min="6409" max="6412" width="8.68359375" style="120"/>
    <col min="6413" max="6413" width="12.68359375" style="120" customWidth="1"/>
    <col min="6414" max="6416" width="8.68359375" style="120"/>
    <col min="6417" max="6417" width="9.83984375" style="120" bestFit="1" customWidth="1"/>
    <col min="6418" max="6657" width="8.68359375" style="120"/>
    <col min="6658" max="6658" width="52.68359375" style="120" bestFit="1" customWidth="1"/>
    <col min="6659" max="6663" width="8.68359375" style="120"/>
    <col min="6664" max="6664" width="9.578125" style="120" bestFit="1" customWidth="1"/>
    <col min="6665" max="6668" width="8.68359375" style="120"/>
    <col min="6669" max="6669" width="12.68359375" style="120" customWidth="1"/>
    <col min="6670" max="6672" width="8.68359375" style="120"/>
    <col min="6673" max="6673" width="9.83984375" style="120" bestFit="1" customWidth="1"/>
    <col min="6674" max="6913" width="8.68359375" style="120"/>
    <col min="6914" max="6914" width="52.68359375" style="120" bestFit="1" customWidth="1"/>
    <col min="6915" max="6919" width="8.68359375" style="120"/>
    <col min="6920" max="6920" width="9.578125" style="120" bestFit="1" customWidth="1"/>
    <col min="6921" max="6924" width="8.68359375" style="120"/>
    <col min="6925" max="6925" width="12.68359375" style="120" customWidth="1"/>
    <col min="6926" max="6928" width="8.68359375" style="120"/>
    <col min="6929" max="6929" width="9.83984375" style="120" bestFit="1" customWidth="1"/>
    <col min="6930" max="7169" width="8.68359375" style="120"/>
    <col min="7170" max="7170" width="52.68359375" style="120" bestFit="1" customWidth="1"/>
    <col min="7171" max="7175" width="8.68359375" style="120"/>
    <col min="7176" max="7176" width="9.578125" style="120" bestFit="1" customWidth="1"/>
    <col min="7177" max="7180" width="8.68359375" style="120"/>
    <col min="7181" max="7181" width="12.68359375" style="120" customWidth="1"/>
    <col min="7182" max="7184" width="8.68359375" style="120"/>
    <col min="7185" max="7185" width="9.83984375" style="120" bestFit="1" customWidth="1"/>
    <col min="7186" max="7425" width="8.68359375" style="120"/>
    <col min="7426" max="7426" width="52.68359375" style="120" bestFit="1" customWidth="1"/>
    <col min="7427" max="7431" width="8.68359375" style="120"/>
    <col min="7432" max="7432" width="9.578125" style="120" bestFit="1" customWidth="1"/>
    <col min="7433" max="7436" width="8.68359375" style="120"/>
    <col min="7437" max="7437" width="12.68359375" style="120" customWidth="1"/>
    <col min="7438" max="7440" width="8.68359375" style="120"/>
    <col min="7441" max="7441" width="9.83984375" style="120" bestFit="1" customWidth="1"/>
    <col min="7442" max="7681" width="8.68359375" style="120"/>
    <col min="7682" max="7682" width="52.68359375" style="120" bestFit="1" customWidth="1"/>
    <col min="7683" max="7687" width="8.68359375" style="120"/>
    <col min="7688" max="7688" width="9.578125" style="120" bestFit="1" customWidth="1"/>
    <col min="7689" max="7692" width="8.68359375" style="120"/>
    <col min="7693" max="7693" width="12.68359375" style="120" customWidth="1"/>
    <col min="7694" max="7696" width="8.68359375" style="120"/>
    <col min="7697" max="7697" width="9.83984375" style="120" bestFit="1" customWidth="1"/>
    <col min="7698" max="7937" width="8.68359375" style="120"/>
    <col min="7938" max="7938" width="52.68359375" style="120" bestFit="1" customWidth="1"/>
    <col min="7939" max="7943" width="8.68359375" style="120"/>
    <col min="7944" max="7944" width="9.578125" style="120" bestFit="1" customWidth="1"/>
    <col min="7945" max="7948" width="8.68359375" style="120"/>
    <col min="7949" max="7949" width="12.68359375" style="120" customWidth="1"/>
    <col min="7950" max="7952" width="8.68359375" style="120"/>
    <col min="7953" max="7953" width="9.83984375" style="120" bestFit="1" customWidth="1"/>
    <col min="7954" max="8193" width="8.68359375" style="120"/>
    <col min="8194" max="8194" width="52.68359375" style="120" bestFit="1" customWidth="1"/>
    <col min="8195" max="8199" width="8.68359375" style="120"/>
    <col min="8200" max="8200" width="9.578125" style="120" bestFit="1" customWidth="1"/>
    <col min="8201" max="8204" width="8.68359375" style="120"/>
    <col min="8205" max="8205" width="12.68359375" style="120" customWidth="1"/>
    <col min="8206" max="8208" width="8.68359375" style="120"/>
    <col min="8209" max="8209" width="9.83984375" style="120" bestFit="1" customWidth="1"/>
    <col min="8210" max="8449" width="8.68359375" style="120"/>
    <col min="8450" max="8450" width="52.68359375" style="120" bestFit="1" customWidth="1"/>
    <col min="8451" max="8455" width="8.68359375" style="120"/>
    <col min="8456" max="8456" width="9.578125" style="120" bestFit="1" customWidth="1"/>
    <col min="8457" max="8460" width="8.68359375" style="120"/>
    <col min="8461" max="8461" width="12.68359375" style="120" customWidth="1"/>
    <col min="8462" max="8464" width="8.68359375" style="120"/>
    <col min="8465" max="8465" width="9.83984375" style="120" bestFit="1" customWidth="1"/>
    <col min="8466" max="8705" width="8.68359375" style="120"/>
    <col min="8706" max="8706" width="52.68359375" style="120" bestFit="1" customWidth="1"/>
    <col min="8707" max="8711" width="8.68359375" style="120"/>
    <col min="8712" max="8712" width="9.578125" style="120" bestFit="1" customWidth="1"/>
    <col min="8713" max="8716" width="8.68359375" style="120"/>
    <col min="8717" max="8717" width="12.68359375" style="120" customWidth="1"/>
    <col min="8718" max="8720" width="8.68359375" style="120"/>
    <col min="8721" max="8721" width="9.83984375" style="120" bestFit="1" customWidth="1"/>
    <col min="8722" max="8961" width="8.68359375" style="120"/>
    <col min="8962" max="8962" width="52.68359375" style="120" bestFit="1" customWidth="1"/>
    <col min="8963" max="8967" width="8.68359375" style="120"/>
    <col min="8968" max="8968" width="9.578125" style="120" bestFit="1" customWidth="1"/>
    <col min="8969" max="8972" width="8.68359375" style="120"/>
    <col min="8973" max="8973" width="12.68359375" style="120" customWidth="1"/>
    <col min="8974" max="8976" width="8.68359375" style="120"/>
    <col min="8977" max="8977" width="9.83984375" style="120" bestFit="1" customWidth="1"/>
    <col min="8978" max="9217" width="8.68359375" style="120"/>
    <col min="9218" max="9218" width="52.68359375" style="120" bestFit="1" customWidth="1"/>
    <col min="9219" max="9223" width="8.68359375" style="120"/>
    <col min="9224" max="9224" width="9.578125" style="120" bestFit="1" customWidth="1"/>
    <col min="9225" max="9228" width="8.68359375" style="120"/>
    <col min="9229" max="9229" width="12.68359375" style="120" customWidth="1"/>
    <col min="9230" max="9232" width="8.68359375" style="120"/>
    <col min="9233" max="9233" width="9.83984375" style="120" bestFit="1" customWidth="1"/>
    <col min="9234" max="9473" width="8.68359375" style="120"/>
    <col min="9474" max="9474" width="52.68359375" style="120" bestFit="1" customWidth="1"/>
    <col min="9475" max="9479" width="8.68359375" style="120"/>
    <col min="9480" max="9480" width="9.578125" style="120" bestFit="1" customWidth="1"/>
    <col min="9481" max="9484" width="8.68359375" style="120"/>
    <col min="9485" max="9485" width="12.68359375" style="120" customWidth="1"/>
    <col min="9486" max="9488" width="8.68359375" style="120"/>
    <col min="9489" max="9489" width="9.83984375" style="120" bestFit="1" customWidth="1"/>
    <col min="9490" max="9729" width="8.68359375" style="120"/>
    <col min="9730" max="9730" width="52.68359375" style="120" bestFit="1" customWidth="1"/>
    <col min="9731" max="9735" width="8.68359375" style="120"/>
    <col min="9736" max="9736" width="9.578125" style="120" bestFit="1" customWidth="1"/>
    <col min="9737" max="9740" width="8.68359375" style="120"/>
    <col min="9741" max="9741" width="12.68359375" style="120" customWidth="1"/>
    <col min="9742" max="9744" width="8.68359375" style="120"/>
    <col min="9745" max="9745" width="9.83984375" style="120" bestFit="1" customWidth="1"/>
    <col min="9746" max="9985" width="8.68359375" style="120"/>
    <col min="9986" max="9986" width="52.68359375" style="120" bestFit="1" customWidth="1"/>
    <col min="9987" max="9991" width="8.68359375" style="120"/>
    <col min="9992" max="9992" width="9.578125" style="120" bestFit="1" customWidth="1"/>
    <col min="9993" max="9996" width="8.68359375" style="120"/>
    <col min="9997" max="9997" width="12.68359375" style="120" customWidth="1"/>
    <col min="9998" max="10000" width="8.68359375" style="120"/>
    <col min="10001" max="10001" width="9.83984375" style="120" bestFit="1" customWidth="1"/>
    <col min="10002" max="10241" width="8.68359375" style="120"/>
    <col min="10242" max="10242" width="52.68359375" style="120" bestFit="1" customWidth="1"/>
    <col min="10243" max="10247" width="8.68359375" style="120"/>
    <col min="10248" max="10248" width="9.578125" style="120" bestFit="1" customWidth="1"/>
    <col min="10249" max="10252" width="8.68359375" style="120"/>
    <col min="10253" max="10253" width="12.68359375" style="120" customWidth="1"/>
    <col min="10254" max="10256" width="8.68359375" style="120"/>
    <col min="10257" max="10257" width="9.83984375" style="120" bestFit="1" customWidth="1"/>
    <col min="10258" max="10497" width="8.68359375" style="120"/>
    <col min="10498" max="10498" width="52.68359375" style="120" bestFit="1" customWidth="1"/>
    <col min="10499" max="10503" width="8.68359375" style="120"/>
    <col min="10504" max="10504" width="9.578125" style="120" bestFit="1" customWidth="1"/>
    <col min="10505" max="10508" width="8.68359375" style="120"/>
    <col min="10509" max="10509" width="12.68359375" style="120" customWidth="1"/>
    <col min="10510" max="10512" width="8.68359375" style="120"/>
    <col min="10513" max="10513" width="9.83984375" style="120" bestFit="1" customWidth="1"/>
    <col min="10514" max="10753" width="8.68359375" style="120"/>
    <col min="10754" max="10754" width="52.68359375" style="120" bestFit="1" customWidth="1"/>
    <col min="10755" max="10759" width="8.68359375" style="120"/>
    <col min="10760" max="10760" width="9.578125" style="120" bestFit="1" customWidth="1"/>
    <col min="10761" max="10764" width="8.68359375" style="120"/>
    <col min="10765" max="10765" width="12.68359375" style="120" customWidth="1"/>
    <col min="10766" max="10768" width="8.68359375" style="120"/>
    <col min="10769" max="10769" width="9.83984375" style="120" bestFit="1" customWidth="1"/>
    <col min="10770" max="11009" width="8.68359375" style="120"/>
    <col min="11010" max="11010" width="52.68359375" style="120" bestFit="1" customWidth="1"/>
    <col min="11011" max="11015" width="8.68359375" style="120"/>
    <col min="11016" max="11016" width="9.578125" style="120" bestFit="1" customWidth="1"/>
    <col min="11017" max="11020" width="8.68359375" style="120"/>
    <col min="11021" max="11021" width="12.68359375" style="120" customWidth="1"/>
    <col min="11022" max="11024" width="8.68359375" style="120"/>
    <col min="11025" max="11025" width="9.83984375" style="120" bestFit="1" customWidth="1"/>
    <col min="11026" max="11265" width="8.68359375" style="120"/>
    <col min="11266" max="11266" width="52.68359375" style="120" bestFit="1" customWidth="1"/>
    <col min="11267" max="11271" width="8.68359375" style="120"/>
    <col min="11272" max="11272" width="9.578125" style="120" bestFit="1" customWidth="1"/>
    <col min="11273" max="11276" width="8.68359375" style="120"/>
    <col min="11277" max="11277" width="12.68359375" style="120" customWidth="1"/>
    <col min="11278" max="11280" width="8.68359375" style="120"/>
    <col min="11281" max="11281" width="9.83984375" style="120" bestFit="1" customWidth="1"/>
    <col min="11282" max="11521" width="8.68359375" style="120"/>
    <col min="11522" max="11522" width="52.68359375" style="120" bestFit="1" customWidth="1"/>
    <col min="11523" max="11527" width="8.68359375" style="120"/>
    <col min="11528" max="11528" width="9.578125" style="120" bestFit="1" customWidth="1"/>
    <col min="11529" max="11532" width="8.68359375" style="120"/>
    <col min="11533" max="11533" width="12.68359375" style="120" customWidth="1"/>
    <col min="11534" max="11536" width="8.68359375" style="120"/>
    <col min="11537" max="11537" width="9.83984375" style="120" bestFit="1" customWidth="1"/>
    <col min="11538" max="11777" width="8.68359375" style="120"/>
    <col min="11778" max="11778" width="52.68359375" style="120" bestFit="1" customWidth="1"/>
    <col min="11779" max="11783" width="8.68359375" style="120"/>
    <col min="11784" max="11784" width="9.578125" style="120" bestFit="1" customWidth="1"/>
    <col min="11785" max="11788" width="8.68359375" style="120"/>
    <col min="11789" max="11789" width="12.68359375" style="120" customWidth="1"/>
    <col min="11790" max="11792" width="8.68359375" style="120"/>
    <col min="11793" max="11793" width="9.83984375" style="120" bestFit="1" customWidth="1"/>
    <col min="11794" max="12033" width="8.68359375" style="120"/>
    <col min="12034" max="12034" width="52.68359375" style="120" bestFit="1" customWidth="1"/>
    <col min="12035" max="12039" width="8.68359375" style="120"/>
    <col min="12040" max="12040" width="9.578125" style="120" bestFit="1" customWidth="1"/>
    <col min="12041" max="12044" width="8.68359375" style="120"/>
    <col min="12045" max="12045" width="12.68359375" style="120" customWidth="1"/>
    <col min="12046" max="12048" width="8.68359375" style="120"/>
    <col min="12049" max="12049" width="9.83984375" style="120" bestFit="1" customWidth="1"/>
    <col min="12050" max="12289" width="8.68359375" style="120"/>
    <col min="12290" max="12290" width="52.68359375" style="120" bestFit="1" customWidth="1"/>
    <col min="12291" max="12295" width="8.68359375" style="120"/>
    <col min="12296" max="12296" width="9.578125" style="120" bestFit="1" customWidth="1"/>
    <col min="12297" max="12300" width="8.68359375" style="120"/>
    <col min="12301" max="12301" width="12.68359375" style="120" customWidth="1"/>
    <col min="12302" max="12304" width="8.68359375" style="120"/>
    <col min="12305" max="12305" width="9.83984375" style="120" bestFit="1" customWidth="1"/>
    <col min="12306" max="12545" width="8.68359375" style="120"/>
    <col min="12546" max="12546" width="52.68359375" style="120" bestFit="1" customWidth="1"/>
    <col min="12547" max="12551" width="8.68359375" style="120"/>
    <col min="12552" max="12552" width="9.578125" style="120" bestFit="1" customWidth="1"/>
    <col min="12553" max="12556" width="8.68359375" style="120"/>
    <col min="12557" max="12557" width="12.68359375" style="120" customWidth="1"/>
    <col min="12558" max="12560" width="8.68359375" style="120"/>
    <col min="12561" max="12561" width="9.83984375" style="120" bestFit="1" customWidth="1"/>
    <col min="12562" max="12801" width="8.68359375" style="120"/>
    <col min="12802" max="12802" width="52.68359375" style="120" bestFit="1" customWidth="1"/>
    <col min="12803" max="12807" width="8.68359375" style="120"/>
    <col min="12808" max="12808" width="9.578125" style="120" bestFit="1" customWidth="1"/>
    <col min="12809" max="12812" width="8.68359375" style="120"/>
    <col min="12813" max="12813" width="12.68359375" style="120" customWidth="1"/>
    <col min="12814" max="12816" width="8.68359375" style="120"/>
    <col min="12817" max="12817" width="9.83984375" style="120" bestFit="1" customWidth="1"/>
    <col min="12818" max="13057" width="8.68359375" style="120"/>
    <col min="13058" max="13058" width="52.68359375" style="120" bestFit="1" customWidth="1"/>
    <col min="13059" max="13063" width="8.68359375" style="120"/>
    <col min="13064" max="13064" width="9.578125" style="120" bestFit="1" customWidth="1"/>
    <col min="13065" max="13068" width="8.68359375" style="120"/>
    <col min="13069" max="13069" width="12.68359375" style="120" customWidth="1"/>
    <col min="13070" max="13072" width="8.68359375" style="120"/>
    <col min="13073" max="13073" width="9.83984375" style="120" bestFit="1" customWidth="1"/>
    <col min="13074" max="13313" width="8.68359375" style="120"/>
    <col min="13314" max="13314" width="52.68359375" style="120" bestFit="1" customWidth="1"/>
    <col min="13315" max="13319" width="8.68359375" style="120"/>
    <col min="13320" max="13320" width="9.578125" style="120" bestFit="1" customWidth="1"/>
    <col min="13321" max="13324" width="8.68359375" style="120"/>
    <col min="13325" max="13325" width="12.68359375" style="120" customWidth="1"/>
    <col min="13326" max="13328" width="8.68359375" style="120"/>
    <col min="13329" max="13329" width="9.83984375" style="120" bestFit="1" customWidth="1"/>
    <col min="13330" max="13569" width="8.68359375" style="120"/>
    <col min="13570" max="13570" width="52.68359375" style="120" bestFit="1" customWidth="1"/>
    <col min="13571" max="13575" width="8.68359375" style="120"/>
    <col min="13576" max="13576" width="9.578125" style="120" bestFit="1" customWidth="1"/>
    <col min="13577" max="13580" width="8.68359375" style="120"/>
    <col min="13581" max="13581" width="12.68359375" style="120" customWidth="1"/>
    <col min="13582" max="13584" width="8.68359375" style="120"/>
    <col min="13585" max="13585" width="9.83984375" style="120" bestFit="1" customWidth="1"/>
    <col min="13586" max="13825" width="8.68359375" style="120"/>
    <col min="13826" max="13826" width="52.68359375" style="120" bestFit="1" customWidth="1"/>
    <col min="13827" max="13831" width="8.68359375" style="120"/>
    <col min="13832" max="13832" width="9.578125" style="120" bestFit="1" customWidth="1"/>
    <col min="13833" max="13836" width="8.68359375" style="120"/>
    <col min="13837" max="13837" width="12.68359375" style="120" customWidth="1"/>
    <col min="13838" max="13840" width="8.68359375" style="120"/>
    <col min="13841" max="13841" width="9.83984375" style="120" bestFit="1" customWidth="1"/>
    <col min="13842" max="14081" width="8.68359375" style="120"/>
    <col min="14082" max="14082" width="52.68359375" style="120" bestFit="1" customWidth="1"/>
    <col min="14083" max="14087" width="8.68359375" style="120"/>
    <col min="14088" max="14088" width="9.578125" style="120" bestFit="1" customWidth="1"/>
    <col min="14089" max="14092" width="8.68359375" style="120"/>
    <col min="14093" max="14093" width="12.68359375" style="120" customWidth="1"/>
    <col min="14094" max="14096" width="8.68359375" style="120"/>
    <col min="14097" max="14097" width="9.83984375" style="120" bestFit="1" customWidth="1"/>
    <col min="14098" max="14337" width="8.68359375" style="120"/>
    <col min="14338" max="14338" width="52.68359375" style="120" bestFit="1" customWidth="1"/>
    <col min="14339" max="14343" width="8.68359375" style="120"/>
    <col min="14344" max="14344" width="9.578125" style="120" bestFit="1" customWidth="1"/>
    <col min="14345" max="14348" width="8.68359375" style="120"/>
    <col min="14349" max="14349" width="12.68359375" style="120" customWidth="1"/>
    <col min="14350" max="14352" width="8.68359375" style="120"/>
    <col min="14353" max="14353" width="9.83984375" style="120" bestFit="1" customWidth="1"/>
    <col min="14354" max="14593" width="8.68359375" style="120"/>
    <col min="14594" max="14594" width="52.68359375" style="120" bestFit="1" customWidth="1"/>
    <col min="14595" max="14599" width="8.68359375" style="120"/>
    <col min="14600" max="14600" width="9.578125" style="120" bestFit="1" customWidth="1"/>
    <col min="14601" max="14604" width="8.68359375" style="120"/>
    <col min="14605" max="14605" width="12.68359375" style="120" customWidth="1"/>
    <col min="14606" max="14608" width="8.68359375" style="120"/>
    <col min="14609" max="14609" width="9.83984375" style="120" bestFit="1" customWidth="1"/>
    <col min="14610" max="14849" width="8.68359375" style="120"/>
    <col min="14850" max="14850" width="52.68359375" style="120" bestFit="1" customWidth="1"/>
    <col min="14851" max="14855" width="8.68359375" style="120"/>
    <col min="14856" max="14856" width="9.578125" style="120" bestFit="1" customWidth="1"/>
    <col min="14857" max="14860" width="8.68359375" style="120"/>
    <col min="14861" max="14861" width="12.68359375" style="120" customWidth="1"/>
    <col min="14862" max="14864" width="8.68359375" style="120"/>
    <col min="14865" max="14865" width="9.83984375" style="120" bestFit="1" customWidth="1"/>
    <col min="14866" max="15105" width="8.68359375" style="120"/>
    <col min="15106" max="15106" width="52.68359375" style="120" bestFit="1" customWidth="1"/>
    <col min="15107" max="15111" width="8.68359375" style="120"/>
    <col min="15112" max="15112" width="9.578125" style="120" bestFit="1" customWidth="1"/>
    <col min="15113" max="15116" width="8.68359375" style="120"/>
    <col min="15117" max="15117" width="12.68359375" style="120" customWidth="1"/>
    <col min="15118" max="15120" width="8.68359375" style="120"/>
    <col min="15121" max="15121" width="9.83984375" style="120" bestFit="1" customWidth="1"/>
    <col min="15122" max="15361" width="8.68359375" style="120"/>
    <col min="15362" max="15362" width="52.68359375" style="120" bestFit="1" customWidth="1"/>
    <col min="15363" max="15367" width="8.68359375" style="120"/>
    <col min="15368" max="15368" width="9.578125" style="120" bestFit="1" customWidth="1"/>
    <col min="15369" max="15372" width="8.68359375" style="120"/>
    <col min="15373" max="15373" width="12.68359375" style="120" customWidth="1"/>
    <col min="15374" max="15376" width="8.68359375" style="120"/>
    <col min="15377" max="15377" width="9.83984375" style="120" bestFit="1" customWidth="1"/>
    <col min="15378" max="15617" width="8.68359375" style="120"/>
    <col min="15618" max="15618" width="52.68359375" style="120" bestFit="1" customWidth="1"/>
    <col min="15619" max="15623" width="8.68359375" style="120"/>
    <col min="15624" max="15624" width="9.578125" style="120" bestFit="1" customWidth="1"/>
    <col min="15625" max="15628" width="8.68359375" style="120"/>
    <col min="15629" max="15629" width="12.68359375" style="120" customWidth="1"/>
    <col min="15630" max="15632" width="8.68359375" style="120"/>
    <col min="15633" max="15633" width="9.83984375" style="120" bestFit="1" customWidth="1"/>
    <col min="15634" max="15873" width="8.68359375" style="120"/>
    <col min="15874" max="15874" width="52.68359375" style="120" bestFit="1" customWidth="1"/>
    <col min="15875" max="15879" width="8.68359375" style="120"/>
    <col min="15880" max="15880" width="9.578125" style="120" bestFit="1" customWidth="1"/>
    <col min="15881" max="15884" width="8.68359375" style="120"/>
    <col min="15885" max="15885" width="12.68359375" style="120" customWidth="1"/>
    <col min="15886" max="15888" width="8.68359375" style="120"/>
    <col min="15889" max="15889" width="9.83984375" style="120" bestFit="1" customWidth="1"/>
    <col min="15890" max="16129" width="8.68359375" style="120"/>
    <col min="16130" max="16130" width="52.68359375" style="120" bestFit="1" customWidth="1"/>
    <col min="16131" max="16135" width="8.68359375" style="120"/>
    <col min="16136" max="16136" width="9.578125" style="120" bestFit="1" customWidth="1"/>
    <col min="16137" max="16140" width="8.68359375" style="120"/>
    <col min="16141" max="16141" width="12.68359375" style="120" customWidth="1"/>
    <col min="16142" max="16144" width="8.68359375" style="120"/>
    <col min="16145" max="16145" width="9.83984375" style="120" bestFit="1" customWidth="1"/>
    <col min="16146" max="16384" width="8.68359375" style="120"/>
  </cols>
  <sheetData>
    <row r="1" spans="1:12" ht="46" customHeight="1">
      <c r="A1" s="204" t="s">
        <v>72</v>
      </c>
      <c r="B1" s="204"/>
      <c r="C1" s="204"/>
      <c r="D1" s="204"/>
      <c r="E1" s="204"/>
      <c r="F1" s="204"/>
      <c r="G1" s="204"/>
      <c r="H1" s="204"/>
      <c r="I1" s="204"/>
    </row>
    <row r="2" spans="1:12" s="125" customFormat="1" ht="12.75" customHeight="1">
      <c r="A2" s="205" t="s">
        <v>73</v>
      </c>
      <c r="B2" s="205"/>
      <c r="C2" s="205"/>
      <c r="D2" s="205"/>
      <c r="E2" s="205"/>
      <c r="F2" s="124"/>
      <c r="G2" s="124"/>
    </row>
    <row r="3" spans="1:12" s="125" customFormat="1" ht="13.5" customHeight="1">
      <c r="A3" s="206" t="s">
        <v>74</v>
      </c>
      <c r="B3" s="206"/>
      <c r="C3" s="206"/>
      <c r="D3" s="206"/>
      <c r="E3" s="206"/>
      <c r="F3" s="206"/>
      <c r="G3" s="206"/>
      <c r="H3" s="206"/>
      <c r="I3" s="124"/>
    </row>
    <row r="4" spans="1:12" s="125" customFormat="1" ht="13.5" customHeight="1">
      <c r="A4" s="126" t="s">
        <v>75</v>
      </c>
      <c r="B4" s="126"/>
      <c r="C4" s="127"/>
      <c r="D4" s="127"/>
      <c r="E4" s="127"/>
      <c r="F4" s="127"/>
      <c r="G4" s="124"/>
      <c r="H4" s="124"/>
      <c r="I4" s="124"/>
    </row>
    <row r="5" spans="1:12" s="125" customFormat="1" ht="13.5" customHeight="1">
      <c r="A5" s="128" t="s">
        <v>76</v>
      </c>
      <c r="B5" s="129">
        <v>45306</v>
      </c>
      <c r="C5" s="124"/>
      <c r="D5" s="124"/>
      <c r="E5" s="124"/>
      <c r="F5" s="124"/>
      <c r="G5" s="124"/>
      <c r="H5" s="124"/>
    </row>
    <row r="6" spans="1:12" s="125" customFormat="1" ht="29.25" customHeight="1">
      <c r="A6" s="130" t="s">
        <v>77</v>
      </c>
      <c r="B6" s="130" t="s">
        <v>78</v>
      </c>
      <c r="C6" s="130" t="s">
        <v>2</v>
      </c>
      <c r="D6" s="130" t="s">
        <v>7</v>
      </c>
      <c r="E6" s="131" t="s">
        <v>79</v>
      </c>
      <c r="F6" s="131" t="s">
        <v>80</v>
      </c>
      <c r="G6" s="131" t="s">
        <v>81</v>
      </c>
      <c r="H6" s="130" t="s">
        <v>82</v>
      </c>
    </row>
    <row r="7" spans="1:12" s="125" customFormat="1" ht="21.75" customHeight="1">
      <c r="A7" s="132">
        <v>1</v>
      </c>
      <c r="B7" s="133" t="s">
        <v>209</v>
      </c>
      <c r="C7" s="134"/>
      <c r="D7" s="134"/>
      <c r="E7" s="134"/>
      <c r="F7" s="134"/>
      <c r="G7" s="134"/>
      <c r="H7" s="134"/>
      <c r="J7" s="135"/>
      <c r="K7" s="135"/>
      <c r="L7" s="135"/>
    </row>
    <row r="8" spans="1:12" s="125" customFormat="1" ht="20.100000000000001" customHeight="1">
      <c r="A8" s="136">
        <v>1.01</v>
      </c>
      <c r="B8" s="137" t="s">
        <v>152</v>
      </c>
      <c r="C8" s="136" t="s">
        <v>83</v>
      </c>
      <c r="D8" s="138">
        <f>17*2+9</f>
        <v>43</v>
      </c>
      <c r="E8" s="138">
        <v>0.4</v>
      </c>
      <c r="F8" s="138">
        <v>0.4</v>
      </c>
      <c r="G8" s="138">
        <v>0.4</v>
      </c>
      <c r="H8" s="138">
        <f t="shared" ref="H8:H9" si="0">D8*E8*F8*G8</f>
        <v>2.7520000000000002</v>
      </c>
      <c r="J8" s="135"/>
      <c r="K8" s="135"/>
      <c r="L8" s="135"/>
    </row>
    <row r="9" spans="1:12" s="125" customFormat="1" ht="18" customHeight="1">
      <c r="A9" s="136">
        <v>1.02</v>
      </c>
      <c r="B9" s="137" t="s">
        <v>153</v>
      </c>
      <c r="C9" s="136" t="s">
        <v>83</v>
      </c>
      <c r="D9" s="138">
        <v>4</v>
      </c>
      <c r="E9" s="138">
        <v>0.4</v>
      </c>
      <c r="F9" s="138">
        <v>0.4</v>
      </c>
      <c r="G9" s="138">
        <v>0.5</v>
      </c>
      <c r="H9" s="138">
        <f t="shared" si="0"/>
        <v>0.32000000000000006</v>
      </c>
      <c r="J9" s="135"/>
      <c r="K9" s="135"/>
      <c r="L9" s="135"/>
    </row>
    <row r="10" spans="1:12" s="125" customFormat="1" ht="18" customHeight="1">
      <c r="A10" s="136">
        <v>1.03</v>
      </c>
      <c r="B10" s="137" t="s">
        <v>212</v>
      </c>
      <c r="C10" s="136" t="s">
        <v>83</v>
      </c>
      <c r="D10" s="138">
        <v>2</v>
      </c>
      <c r="E10" s="138">
        <v>0.4</v>
      </c>
      <c r="F10" s="138">
        <v>0.4</v>
      </c>
      <c r="G10" s="138">
        <v>0.4</v>
      </c>
      <c r="H10" s="138">
        <f t="shared" ref="H10" si="1">D10*E10*F10*G10</f>
        <v>0.12800000000000003</v>
      </c>
      <c r="J10" s="135"/>
      <c r="K10" s="135"/>
      <c r="L10" s="135"/>
    </row>
    <row r="11" spans="1:12" s="125" customFormat="1" ht="20.100000000000001" customHeight="1">
      <c r="A11" s="122"/>
      <c r="B11" s="122" t="s">
        <v>82</v>
      </c>
      <c r="C11" s="122"/>
      <c r="D11" s="122"/>
      <c r="E11" s="122"/>
      <c r="F11" s="122"/>
      <c r="G11" s="122"/>
      <c r="H11" s="123">
        <f>SUM(H8:H10)</f>
        <v>3.2</v>
      </c>
      <c r="I11" s="139"/>
    </row>
    <row r="12" spans="1:12" s="125" customFormat="1" ht="21.75" customHeight="1">
      <c r="A12" s="132">
        <v>2</v>
      </c>
      <c r="B12" s="133" t="s">
        <v>208</v>
      </c>
      <c r="C12" s="134"/>
      <c r="D12" s="134"/>
      <c r="E12" s="134"/>
      <c r="F12" s="134"/>
      <c r="G12" s="134"/>
      <c r="H12" s="134"/>
      <c r="J12" s="135"/>
      <c r="K12" s="135"/>
      <c r="L12" s="135"/>
    </row>
    <row r="13" spans="1:12" s="125" customFormat="1" ht="20.100000000000001" customHeight="1">
      <c r="A13" s="136">
        <v>2.0099999999999998</v>
      </c>
      <c r="B13" s="137" t="s">
        <v>93</v>
      </c>
      <c r="C13" s="136" t="s">
        <v>83</v>
      </c>
      <c r="D13" s="138">
        <f>17*2+9</f>
        <v>43</v>
      </c>
      <c r="E13" s="138">
        <v>0.4</v>
      </c>
      <c r="F13" s="138">
        <v>0.4</v>
      </c>
      <c r="G13" s="138">
        <v>0.4</v>
      </c>
      <c r="H13" s="138">
        <f t="shared" ref="H13:H14" si="2">D13*E13*F13*G13</f>
        <v>2.7520000000000002</v>
      </c>
      <c r="J13" s="135"/>
      <c r="K13" s="135"/>
      <c r="L13" s="135"/>
    </row>
    <row r="14" spans="1:12" s="125" customFormat="1" ht="18" customHeight="1">
      <c r="A14" s="136">
        <v>2.02</v>
      </c>
      <c r="B14" s="137" t="s">
        <v>94</v>
      </c>
      <c r="C14" s="136" t="s">
        <v>83</v>
      </c>
      <c r="D14" s="138">
        <v>4</v>
      </c>
      <c r="E14" s="138">
        <v>0.4</v>
      </c>
      <c r="F14" s="138">
        <v>0.4</v>
      </c>
      <c r="G14" s="138">
        <v>0.5</v>
      </c>
      <c r="H14" s="138">
        <f t="shared" si="2"/>
        <v>0.32000000000000006</v>
      </c>
      <c r="J14" s="135"/>
      <c r="K14" s="135"/>
      <c r="L14" s="135"/>
    </row>
    <row r="15" spans="1:12" s="125" customFormat="1" ht="18" customHeight="1">
      <c r="A15" s="136">
        <v>2.0299999999999998</v>
      </c>
      <c r="B15" s="137" t="s">
        <v>213</v>
      </c>
      <c r="C15" s="136" t="s">
        <v>83</v>
      </c>
      <c r="D15" s="138">
        <v>2</v>
      </c>
      <c r="E15" s="138">
        <v>0.4</v>
      </c>
      <c r="F15" s="138">
        <v>0.4</v>
      </c>
      <c r="G15" s="138">
        <v>0.4</v>
      </c>
      <c r="H15" s="138">
        <f t="shared" ref="H15" si="3">D15*E15*F15*G15</f>
        <v>0.12800000000000003</v>
      </c>
      <c r="J15" s="135"/>
      <c r="K15" s="135"/>
      <c r="L15" s="135"/>
    </row>
    <row r="16" spans="1:12" s="125" customFormat="1" ht="20.100000000000001" customHeight="1">
      <c r="A16" s="122"/>
      <c r="B16" s="122" t="s">
        <v>82</v>
      </c>
      <c r="C16" s="122"/>
      <c r="D16" s="122"/>
      <c r="E16" s="122"/>
      <c r="F16" s="122"/>
      <c r="G16" s="122"/>
      <c r="H16" s="140">
        <f>SUM(H13:H15)</f>
        <v>3.2</v>
      </c>
      <c r="I16" s="139"/>
    </row>
    <row r="17" spans="1:9" s="125" customFormat="1" ht="20.100000000000001" customHeight="1">
      <c r="A17" s="132">
        <v>3</v>
      </c>
      <c r="B17" s="207" t="s">
        <v>207</v>
      </c>
      <c r="C17" s="208"/>
      <c r="D17" s="208"/>
      <c r="E17" s="208"/>
      <c r="F17" s="209"/>
      <c r="G17" s="134"/>
      <c r="H17" s="134"/>
      <c r="I17" s="141"/>
    </row>
    <row r="18" spans="1:9" s="125" customFormat="1" ht="20.100000000000001" customHeight="1">
      <c r="A18" s="136">
        <v>3.01</v>
      </c>
      <c r="B18" s="137" t="s">
        <v>156</v>
      </c>
      <c r="C18" s="136" t="s">
        <v>155</v>
      </c>
      <c r="D18" s="136">
        <v>45</v>
      </c>
      <c r="E18" s="136">
        <v>1</v>
      </c>
      <c r="F18" s="136">
        <v>1</v>
      </c>
      <c r="G18" s="136">
        <v>2</v>
      </c>
      <c r="H18" s="138">
        <f>(G18*F18*E18*D18)/6</f>
        <v>15</v>
      </c>
      <c r="I18" s="142"/>
    </row>
    <row r="19" spans="1:9" s="125" customFormat="1" ht="18" customHeight="1">
      <c r="A19" s="136">
        <v>3.02</v>
      </c>
      <c r="B19" s="137" t="s">
        <v>159</v>
      </c>
      <c r="C19" s="136" t="s">
        <v>155</v>
      </c>
      <c r="D19" s="136">
        <v>43</v>
      </c>
      <c r="E19" s="136">
        <v>1</v>
      </c>
      <c r="F19" s="136">
        <v>1</v>
      </c>
      <c r="G19" s="136">
        <v>0.6</v>
      </c>
      <c r="H19" s="138">
        <f t="shared" ref="H19:H37" si="4">(G19*F19*E19*D19)/6</f>
        <v>4.3</v>
      </c>
      <c r="I19" s="142"/>
    </row>
    <row r="20" spans="1:9" s="125" customFormat="1" ht="18" customHeight="1">
      <c r="A20" s="136">
        <v>3.03</v>
      </c>
      <c r="B20" s="137" t="s">
        <v>92</v>
      </c>
      <c r="C20" s="136" t="s">
        <v>155</v>
      </c>
      <c r="D20" s="136">
        <v>17</v>
      </c>
      <c r="E20" s="136">
        <v>9.6999999999999993</v>
      </c>
      <c r="F20" s="136">
        <v>1</v>
      </c>
      <c r="G20" s="136">
        <v>1</v>
      </c>
      <c r="H20" s="143">
        <f t="shared" si="4"/>
        <v>27.483333333333331</v>
      </c>
      <c r="I20" s="142"/>
    </row>
    <row r="21" spans="1:9" s="125" customFormat="1" ht="18" customHeight="1">
      <c r="A21" s="136">
        <v>3.04</v>
      </c>
      <c r="B21" s="137" t="s">
        <v>84</v>
      </c>
      <c r="C21" s="136" t="s">
        <v>155</v>
      </c>
      <c r="D21" s="136">
        <v>17</v>
      </c>
      <c r="E21" s="136">
        <v>9</v>
      </c>
      <c r="F21" s="136">
        <v>1</v>
      </c>
      <c r="G21" s="136">
        <v>1</v>
      </c>
      <c r="H21" s="138">
        <f t="shared" si="4"/>
        <v>25.5</v>
      </c>
      <c r="I21" s="142"/>
    </row>
    <row r="22" spans="1:9" s="125" customFormat="1" ht="18" customHeight="1">
      <c r="A22" s="136">
        <v>3.05</v>
      </c>
      <c r="B22" s="137" t="s">
        <v>162</v>
      </c>
      <c r="C22" s="136" t="s">
        <v>155</v>
      </c>
      <c r="D22" s="136">
        <v>17</v>
      </c>
      <c r="E22" s="136">
        <v>1.25</v>
      </c>
      <c r="F22" s="136">
        <v>1</v>
      </c>
      <c r="G22" s="136">
        <v>1</v>
      </c>
      <c r="H22" s="138">
        <f t="shared" si="4"/>
        <v>3.5416666666666665</v>
      </c>
      <c r="I22" s="142"/>
    </row>
    <row r="23" spans="1:9" s="125" customFormat="1" ht="18" customHeight="1">
      <c r="A23" s="136">
        <v>3.06</v>
      </c>
      <c r="B23" s="137" t="s">
        <v>164</v>
      </c>
      <c r="C23" s="136" t="s">
        <v>155</v>
      </c>
      <c r="D23" s="136">
        <f>17*2</f>
        <v>34</v>
      </c>
      <c r="E23" s="136">
        <v>0.95</v>
      </c>
      <c r="F23" s="136">
        <v>1</v>
      </c>
      <c r="G23" s="136">
        <v>1</v>
      </c>
      <c r="H23" s="143">
        <f t="shared" si="4"/>
        <v>5.3833333333333329</v>
      </c>
      <c r="I23" s="142"/>
    </row>
    <row r="24" spans="1:9" s="125" customFormat="1" ht="18" customHeight="1">
      <c r="A24" s="136">
        <v>3.07</v>
      </c>
      <c r="B24" s="137" t="s">
        <v>166</v>
      </c>
      <c r="C24" s="136" t="s">
        <v>155</v>
      </c>
      <c r="D24" s="136">
        <f>17*2</f>
        <v>34</v>
      </c>
      <c r="E24" s="136">
        <v>1.6</v>
      </c>
      <c r="F24" s="136">
        <v>1</v>
      </c>
      <c r="G24" s="136">
        <v>1</v>
      </c>
      <c r="H24" s="143">
        <f t="shared" si="4"/>
        <v>9.0666666666666682</v>
      </c>
      <c r="I24" s="142"/>
    </row>
    <row r="25" spans="1:9" s="125" customFormat="1" ht="18" customHeight="1">
      <c r="A25" s="136">
        <v>3.08</v>
      </c>
      <c r="B25" s="137" t="s">
        <v>85</v>
      </c>
      <c r="C25" s="136" t="s">
        <v>155</v>
      </c>
      <c r="D25" s="136">
        <v>5</v>
      </c>
      <c r="E25" s="136">
        <v>2</v>
      </c>
      <c r="F25" s="136">
        <v>1</v>
      </c>
      <c r="G25" s="136">
        <v>1</v>
      </c>
      <c r="H25" s="138">
        <f t="shared" si="4"/>
        <v>1.6666666666666667</v>
      </c>
      <c r="I25" s="142"/>
    </row>
    <row r="26" spans="1:9" s="125" customFormat="1" ht="18" customHeight="1">
      <c r="A26" s="136">
        <v>3.09</v>
      </c>
      <c r="B26" s="137" t="s">
        <v>86</v>
      </c>
      <c r="C26" s="136" t="s">
        <v>155</v>
      </c>
      <c r="D26" s="136">
        <v>2</v>
      </c>
      <c r="E26" s="136">
        <v>3</v>
      </c>
      <c r="F26" s="136">
        <v>1</v>
      </c>
      <c r="G26" s="136">
        <v>1</v>
      </c>
      <c r="H26" s="138">
        <f t="shared" si="4"/>
        <v>1</v>
      </c>
      <c r="I26" s="142"/>
    </row>
    <row r="27" spans="1:9" s="125" customFormat="1" ht="18" customHeight="1">
      <c r="A27" s="136">
        <v>3.1</v>
      </c>
      <c r="B27" s="137" t="s">
        <v>87</v>
      </c>
      <c r="C27" s="136" t="s">
        <v>155</v>
      </c>
      <c r="D27" s="136">
        <v>4</v>
      </c>
      <c r="E27" s="136">
        <v>1.7</v>
      </c>
      <c r="F27" s="136">
        <v>1</v>
      </c>
      <c r="G27" s="136">
        <v>1</v>
      </c>
      <c r="H27" s="138">
        <f t="shared" si="4"/>
        <v>1.1333333333333333</v>
      </c>
      <c r="I27" s="142"/>
    </row>
    <row r="28" spans="1:9" s="125" customFormat="1" ht="18" customHeight="1">
      <c r="A28" s="136">
        <v>3.11</v>
      </c>
      <c r="B28" s="137" t="s">
        <v>88</v>
      </c>
      <c r="C28" s="136" t="s">
        <v>155</v>
      </c>
      <c r="D28" s="136">
        <v>1</v>
      </c>
      <c r="E28" s="136">
        <v>0.75</v>
      </c>
      <c r="F28" s="136">
        <v>1</v>
      </c>
      <c r="G28" s="136">
        <v>1</v>
      </c>
      <c r="H28" s="138">
        <f t="shared" si="4"/>
        <v>0.125</v>
      </c>
      <c r="I28" s="142"/>
    </row>
    <row r="29" spans="1:9" s="125" customFormat="1" ht="18" customHeight="1">
      <c r="A29" s="136">
        <v>3.12</v>
      </c>
      <c r="B29" s="137" t="s">
        <v>89</v>
      </c>
      <c r="C29" s="136" t="s">
        <v>155</v>
      </c>
      <c r="D29" s="136">
        <v>9</v>
      </c>
      <c r="E29" s="136">
        <v>40</v>
      </c>
      <c r="F29" s="136">
        <v>1</v>
      </c>
      <c r="G29" s="136">
        <v>1</v>
      </c>
      <c r="H29" s="138">
        <f t="shared" si="4"/>
        <v>60</v>
      </c>
      <c r="I29" s="142"/>
    </row>
    <row r="30" spans="1:9" s="125" customFormat="1" ht="18" customHeight="1">
      <c r="A30" s="136">
        <v>3.13</v>
      </c>
      <c r="B30" s="137" t="s">
        <v>90</v>
      </c>
      <c r="C30" s="136" t="s">
        <v>155</v>
      </c>
      <c r="D30" s="136">
        <v>2</v>
      </c>
      <c r="E30" s="136">
        <v>9</v>
      </c>
      <c r="F30" s="136">
        <v>1</v>
      </c>
      <c r="G30" s="136">
        <v>1</v>
      </c>
      <c r="H30" s="138">
        <f t="shared" si="4"/>
        <v>3</v>
      </c>
      <c r="I30" s="142"/>
    </row>
    <row r="31" spans="1:9" s="125" customFormat="1" ht="18" customHeight="1">
      <c r="A31" s="136">
        <v>3.14</v>
      </c>
      <c r="B31" s="137" t="s">
        <v>172</v>
      </c>
      <c r="C31" s="136" t="s">
        <v>155</v>
      </c>
      <c r="D31" s="136">
        <v>2</v>
      </c>
      <c r="E31" s="136">
        <v>40</v>
      </c>
      <c r="F31" s="136">
        <v>1</v>
      </c>
      <c r="G31" s="136">
        <v>1</v>
      </c>
      <c r="H31" s="138">
        <f t="shared" si="4"/>
        <v>13.333333333333334</v>
      </c>
      <c r="I31" s="142"/>
    </row>
    <row r="32" spans="1:9" s="125" customFormat="1" ht="28.2">
      <c r="A32" s="136">
        <v>3.15</v>
      </c>
      <c r="B32" s="144" t="s">
        <v>174</v>
      </c>
      <c r="C32" s="136" t="s">
        <v>155</v>
      </c>
      <c r="D32" s="136">
        <v>4</v>
      </c>
      <c r="E32" s="136">
        <v>3</v>
      </c>
      <c r="F32" s="136">
        <v>1</v>
      </c>
      <c r="G32" s="136">
        <v>1</v>
      </c>
      <c r="H32" s="138">
        <f t="shared" si="4"/>
        <v>2</v>
      </c>
      <c r="I32" s="142"/>
    </row>
    <row r="33" spans="1:9" s="125" customFormat="1" ht="28.2">
      <c r="A33" s="136">
        <v>3.16</v>
      </c>
      <c r="B33" s="144" t="s">
        <v>176</v>
      </c>
      <c r="C33" s="136" t="s">
        <v>155</v>
      </c>
      <c r="D33" s="136">
        <v>4</v>
      </c>
      <c r="E33" s="136">
        <v>3.2</v>
      </c>
      <c r="F33" s="136">
        <v>1</v>
      </c>
      <c r="G33" s="136">
        <v>1</v>
      </c>
      <c r="H33" s="138">
        <f t="shared" si="4"/>
        <v>2.1333333333333333</v>
      </c>
      <c r="I33" s="142"/>
    </row>
    <row r="34" spans="1:9" s="125" customFormat="1" ht="18" customHeight="1">
      <c r="A34" s="136">
        <v>3.17</v>
      </c>
      <c r="B34" s="137" t="s">
        <v>91</v>
      </c>
      <c r="C34" s="136" t="s">
        <v>155</v>
      </c>
      <c r="D34" s="136">
        <v>2</v>
      </c>
      <c r="E34" s="136">
        <v>3.6</v>
      </c>
      <c r="F34" s="136">
        <v>1</v>
      </c>
      <c r="G34" s="136">
        <v>1</v>
      </c>
      <c r="H34" s="138">
        <f t="shared" si="4"/>
        <v>1.2</v>
      </c>
      <c r="I34" s="142"/>
    </row>
    <row r="35" spans="1:9" s="125" customFormat="1" ht="18" customHeight="1">
      <c r="A35" s="136">
        <v>3.18</v>
      </c>
      <c r="B35" s="137" t="s">
        <v>178</v>
      </c>
      <c r="C35" s="136" t="s">
        <v>155</v>
      </c>
      <c r="D35" s="136">
        <v>14</v>
      </c>
      <c r="E35" s="136">
        <v>1.5</v>
      </c>
      <c r="F35" s="136">
        <v>1</v>
      </c>
      <c r="G35" s="136">
        <v>1</v>
      </c>
      <c r="H35" s="138">
        <f t="shared" si="4"/>
        <v>3.5</v>
      </c>
      <c r="I35" s="142"/>
    </row>
    <row r="36" spans="1:9" s="125" customFormat="1" ht="18" customHeight="1">
      <c r="A36" s="136">
        <v>3.19</v>
      </c>
      <c r="B36" s="137" t="s">
        <v>214</v>
      </c>
      <c r="C36" s="136" t="s">
        <v>155</v>
      </c>
      <c r="D36" s="136">
        <v>1</v>
      </c>
      <c r="E36" s="136">
        <v>10</v>
      </c>
      <c r="F36" s="136">
        <v>1</v>
      </c>
      <c r="G36" s="136">
        <v>1</v>
      </c>
      <c r="H36" s="138">
        <f t="shared" si="4"/>
        <v>1.6666666666666667</v>
      </c>
      <c r="I36" s="142"/>
    </row>
    <row r="37" spans="1:9" s="125" customFormat="1" ht="18" customHeight="1">
      <c r="A37" s="136">
        <v>3.2</v>
      </c>
      <c r="B37" s="137" t="s">
        <v>218</v>
      </c>
      <c r="C37" s="136" t="s">
        <v>216</v>
      </c>
      <c r="D37" s="136">
        <v>1</v>
      </c>
      <c r="E37" s="136">
        <v>1.5</v>
      </c>
      <c r="F37" s="136">
        <v>1.2</v>
      </c>
      <c r="G37" s="136">
        <v>1</v>
      </c>
      <c r="H37" s="138">
        <f t="shared" si="4"/>
        <v>0.3</v>
      </c>
      <c r="I37" s="142"/>
    </row>
    <row r="38" spans="1:9" s="125" customFormat="1" ht="18" customHeight="1">
      <c r="A38" s="136">
        <v>3.21</v>
      </c>
      <c r="B38" s="137" t="s">
        <v>181</v>
      </c>
      <c r="C38" s="136" t="s">
        <v>182</v>
      </c>
      <c r="D38" s="136">
        <v>49</v>
      </c>
      <c r="E38" s="136">
        <v>0.25</v>
      </c>
      <c r="F38" s="136">
        <v>1</v>
      </c>
      <c r="G38" s="136">
        <v>1</v>
      </c>
      <c r="H38" s="138">
        <f>((12*12)/162.162)*D38*E38</f>
        <v>10.878010878010878</v>
      </c>
      <c r="I38" s="142"/>
    </row>
    <row r="39" spans="1:9" s="125" customFormat="1" ht="20.100000000000001" customHeight="1">
      <c r="A39" s="121"/>
      <c r="B39" s="122"/>
      <c r="C39" s="121"/>
      <c r="D39" s="121"/>
      <c r="E39" s="121"/>
      <c r="F39" s="121"/>
      <c r="G39" s="121"/>
      <c r="H39" s="123"/>
    </row>
    <row r="40" spans="1:9" s="125" customFormat="1" ht="20.100000000000001" customHeight="1">
      <c r="A40" s="132">
        <v>4</v>
      </c>
      <c r="B40" s="133" t="s">
        <v>136</v>
      </c>
      <c r="C40" s="134"/>
      <c r="D40" s="134"/>
      <c r="E40" s="134"/>
      <c r="F40" s="134"/>
      <c r="G40" s="134"/>
      <c r="H40" s="134"/>
    </row>
    <row r="41" spans="1:9" s="125" customFormat="1" ht="20.100000000000001" customHeight="1">
      <c r="A41" s="136">
        <v>4.01</v>
      </c>
      <c r="B41" s="137" t="s">
        <v>138</v>
      </c>
      <c r="C41" s="136" t="s">
        <v>137</v>
      </c>
      <c r="D41" s="136">
        <v>5</v>
      </c>
      <c r="E41" s="136">
        <v>14</v>
      </c>
      <c r="F41" s="136">
        <v>1</v>
      </c>
      <c r="G41" s="136">
        <v>1</v>
      </c>
      <c r="H41" s="138">
        <f>G41*F41*E41*D41</f>
        <v>70</v>
      </c>
    </row>
    <row r="42" spans="1:9" s="125" customFormat="1" ht="20.100000000000001" customHeight="1">
      <c r="A42" s="136">
        <v>4.0199999999999996</v>
      </c>
      <c r="B42" s="137" t="s">
        <v>184</v>
      </c>
      <c r="C42" s="136" t="s">
        <v>137</v>
      </c>
      <c r="D42" s="136">
        <v>3</v>
      </c>
      <c r="E42" s="136">
        <v>10</v>
      </c>
      <c r="F42" s="136">
        <v>1</v>
      </c>
      <c r="G42" s="136">
        <v>1</v>
      </c>
      <c r="H42" s="138">
        <f t="shared" ref="H42:H45" si="5">G42*F42*E42*D42</f>
        <v>30</v>
      </c>
    </row>
    <row r="43" spans="1:9" s="125" customFormat="1" ht="20.100000000000001" customHeight="1">
      <c r="A43" s="136">
        <v>4.03</v>
      </c>
      <c r="B43" s="137" t="s">
        <v>139</v>
      </c>
      <c r="C43" s="136" t="s">
        <v>137</v>
      </c>
      <c r="D43" s="136">
        <v>2</v>
      </c>
      <c r="E43" s="136">
        <v>41</v>
      </c>
      <c r="F43" s="136">
        <v>1</v>
      </c>
      <c r="G43" s="136">
        <v>1</v>
      </c>
      <c r="H43" s="138">
        <f t="shared" si="5"/>
        <v>82</v>
      </c>
    </row>
    <row r="44" spans="1:9" s="125" customFormat="1" ht="20.100000000000001" customHeight="1">
      <c r="A44" s="136">
        <v>4.04</v>
      </c>
      <c r="B44" s="137" t="s">
        <v>140</v>
      </c>
      <c r="C44" s="136" t="s">
        <v>137</v>
      </c>
      <c r="D44" s="136">
        <v>2</v>
      </c>
      <c r="E44" s="136">
        <v>41</v>
      </c>
      <c r="F44" s="136">
        <v>1</v>
      </c>
      <c r="G44" s="136">
        <v>1</v>
      </c>
      <c r="H44" s="138">
        <f t="shared" si="5"/>
        <v>82</v>
      </c>
    </row>
    <row r="45" spans="1:9" s="125" customFormat="1" ht="20.100000000000001" customHeight="1">
      <c r="A45" s="136">
        <v>4.05</v>
      </c>
      <c r="B45" s="137" t="s">
        <v>185</v>
      </c>
      <c r="C45" s="136" t="s">
        <v>137</v>
      </c>
      <c r="D45" s="136">
        <v>3</v>
      </c>
      <c r="E45" s="136">
        <v>10</v>
      </c>
      <c r="F45" s="136">
        <v>1</v>
      </c>
      <c r="G45" s="136">
        <v>1</v>
      </c>
      <c r="H45" s="138">
        <f t="shared" si="5"/>
        <v>30</v>
      </c>
    </row>
    <row r="46" spans="1:9" s="125" customFormat="1" ht="20.100000000000001" customHeight="1">
      <c r="A46" s="122"/>
      <c r="B46" s="122"/>
      <c r="C46" s="122"/>
      <c r="D46" s="122"/>
      <c r="E46" s="122"/>
      <c r="F46" s="122"/>
      <c r="G46" s="122"/>
      <c r="H46" s="123"/>
    </row>
    <row r="47" spans="1:9" s="125" customFormat="1" ht="20.100000000000001" customHeight="1">
      <c r="A47" s="132">
        <v>5</v>
      </c>
      <c r="B47" s="133" t="s">
        <v>194</v>
      </c>
      <c r="C47" s="134"/>
      <c r="D47" s="134"/>
      <c r="E47" s="134"/>
      <c r="F47" s="134"/>
      <c r="G47" s="134"/>
      <c r="H47" s="134"/>
    </row>
    <row r="48" spans="1:9" s="125" customFormat="1" ht="20.100000000000001" customHeight="1">
      <c r="A48" s="136">
        <v>5.01</v>
      </c>
      <c r="B48" s="137" t="s">
        <v>192</v>
      </c>
      <c r="C48" s="136" t="s">
        <v>155</v>
      </c>
      <c r="D48" s="136">
        <v>6</v>
      </c>
      <c r="E48" s="136">
        <v>2</v>
      </c>
      <c r="F48" s="136">
        <v>1</v>
      </c>
      <c r="G48" s="136">
        <v>1</v>
      </c>
      <c r="H48" s="138">
        <f t="shared" ref="H48:H51" si="6">(G48*F48*E48*D48)/6</f>
        <v>2</v>
      </c>
    </row>
    <row r="49" spans="1:8" s="125" customFormat="1" ht="20.100000000000001" customHeight="1">
      <c r="A49" s="136">
        <v>5.0199999999999996</v>
      </c>
      <c r="B49" s="137" t="s">
        <v>193</v>
      </c>
      <c r="C49" s="136" t="s">
        <v>155</v>
      </c>
      <c r="D49" s="136">
        <v>5</v>
      </c>
      <c r="E49" s="136">
        <v>2.5</v>
      </c>
      <c r="F49" s="136">
        <v>1</v>
      </c>
      <c r="G49" s="136">
        <v>1</v>
      </c>
      <c r="H49" s="138">
        <f t="shared" si="6"/>
        <v>2.0833333333333335</v>
      </c>
    </row>
    <row r="50" spans="1:8" s="125" customFormat="1" ht="20.100000000000001" customHeight="1">
      <c r="A50" s="136"/>
      <c r="B50" s="137" t="s">
        <v>195</v>
      </c>
      <c r="C50" s="136" t="s">
        <v>155</v>
      </c>
      <c r="D50" s="136">
        <v>2</v>
      </c>
      <c r="E50" s="136">
        <v>2</v>
      </c>
      <c r="F50" s="136">
        <v>1</v>
      </c>
      <c r="G50" s="136">
        <v>1</v>
      </c>
      <c r="H50" s="138">
        <f t="shared" si="6"/>
        <v>0.66666666666666663</v>
      </c>
    </row>
    <row r="51" spans="1:8" s="125" customFormat="1" ht="20.100000000000001" customHeight="1">
      <c r="A51" s="136"/>
      <c r="B51" s="137" t="s">
        <v>196</v>
      </c>
      <c r="C51" s="136" t="s">
        <v>155</v>
      </c>
      <c r="D51" s="136">
        <v>2</v>
      </c>
      <c r="E51" s="136">
        <v>3</v>
      </c>
      <c r="F51" s="136">
        <v>1</v>
      </c>
      <c r="G51" s="136">
        <v>1</v>
      </c>
      <c r="H51" s="138">
        <f t="shared" si="6"/>
        <v>1</v>
      </c>
    </row>
    <row r="52" spans="1:8" s="125" customFormat="1" ht="20.100000000000001" customHeight="1">
      <c r="A52" s="122"/>
      <c r="B52" s="122"/>
      <c r="C52" s="122"/>
      <c r="D52" s="122"/>
      <c r="E52" s="122"/>
      <c r="F52" s="122"/>
      <c r="G52" s="122"/>
      <c r="H52" s="123"/>
    </row>
    <row r="53" spans="1:8" s="125" customFormat="1" ht="20.100000000000001" customHeight="1">
      <c r="A53" s="132">
        <v>6</v>
      </c>
      <c r="B53" s="133" t="s">
        <v>143</v>
      </c>
      <c r="C53" s="134"/>
      <c r="D53" s="134"/>
      <c r="E53" s="134"/>
      <c r="F53" s="134"/>
      <c r="G53" s="134"/>
      <c r="H53" s="134"/>
    </row>
    <row r="54" spans="1:8" s="125" customFormat="1" ht="20.100000000000001" customHeight="1">
      <c r="A54" s="136">
        <v>6.01</v>
      </c>
      <c r="B54" s="137" t="s">
        <v>144</v>
      </c>
      <c r="C54" s="136" t="s">
        <v>155</v>
      </c>
      <c r="D54" s="136">
        <v>4</v>
      </c>
      <c r="E54" s="136">
        <v>1</v>
      </c>
      <c r="F54" s="136">
        <v>1</v>
      </c>
      <c r="G54" s="136">
        <v>9.1999999999999993</v>
      </c>
      <c r="H54" s="138">
        <f>(G54*F54*E54*D54)/6</f>
        <v>6.1333333333333329</v>
      </c>
    </row>
    <row r="55" spans="1:8" s="125" customFormat="1" ht="20.100000000000001" customHeight="1">
      <c r="A55" s="136">
        <v>6.02</v>
      </c>
      <c r="B55" s="137" t="s">
        <v>145</v>
      </c>
      <c r="C55" s="136" t="s">
        <v>155</v>
      </c>
      <c r="D55" s="136">
        <v>8</v>
      </c>
      <c r="E55" s="136">
        <v>4.75</v>
      </c>
      <c r="F55" s="136">
        <v>1</v>
      </c>
      <c r="G55" s="136">
        <v>1</v>
      </c>
      <c r="H55" s="138">
        <f t="shared" ref="H55:H60" si="7">(G55*F55*E55*D55)/6</f>
        <v>6.333333333333333</v>
      </c>
    </row>
    <row r="56" spans="1:8" s="125" customFormat="1" ht="20.100000000000001" customHeight="1">
      <c r="A56" s="136">
        <v>6.03</v>
      </c>
      <c r="B56" s="137" t="s">
        <v>146</v>
      </c>
      <c r="C56" s="136"/>
      <c r="D56" s="136"/>
      <c r="E56" s="136"/>
      <c r="F56" s="136"/>
      <c r="G56" s="136"/>
      <c r="H56" s="138"/>
    </row>
    <row r="57" spans="1:8" s="125" customFormat="1" ht="20.100000000000001" customHeight="1">
      <c r="A57" s="136">
        <v>6.04</v>
      </c>
      <c r="B57" s="137" t="s">
        <v>147</v>
      </c>
      <c r="C57" s="136" t="s">
        <v>155</v>
      </c>
      <c r="D57" s="136">
        <v>9</v>
      </c>
      <c r="E57" s="136">
        <v>1.5</v>
      </c>
      <c r="F57" s="136">
        <v>1</v>
      </c>
      <c r="G57" s="136">
        <v>1</v>
      </c>
      <c r="H57" s="138">
        <f t="shared" si="7"/>
        <v>2.25</v>
      </c>
    </row>
    <row r="58" spans="1:8" s="125" customFormat="1" ht="20.100000000000001" customHeight="1">
      <c r="A58" s="136">
        <v>6.05</v>
      </c>
      <c r="B58" s="137" t="s">
        <v>148</v>
      </c>
      <c r="C58" s="136" t="s">
        <v>155</v>
      </c>
      <c r="D58" s="136">
        <v>24</v>
      </c>
      <c r="E58" s="136">
        <v>0.5</v>
      </c>
      <c r="F58" s="136">
        <v>1</v>
      </c>
      <c r="G58" s="136">
        <v>1</v>
      </c>
      <c r="H58" s="138">
        <f t="shared" si="7"/>
        <v>2</v>
      </c>
    </row>
    <row r="59" spans="1:8" s="125" customFormat="1" ht="20.100000000000001" customHeight="1">
      <c r="A59" s="136">
        <v>6.06</v>
      </c>
      <c r="B59" s="137" t="s">
        <v>149</v>
      </c>
      <c r="C59" s="136" t="s">
        <v>155</v>
      </c>
      <c r="D59" s="136">
        <v>2</v>
      </c>
      <c r="E59" s="136">
        <v>3.2</v>
      </c>
      <c r="F59" s="136">
        <v>1</v>
      </c>
      <c r="G59" s="136">
        <v>1</v>
      </c>
      <c r="H59" s="138">
        <f t="shared" si="7"/>
        <v>1.0666666666666667</v>
      </c>
    </row>
    <row r="60" spans="1:8" s="125" customFormat="1" ht="20.100000000000001" customHeight="1">
      <c r="A60" s="136">
        <v>6.07</v>
      </c>
      <c r="B60" s="137" t="s">
        <v>150</v>
      </c>
      <c r="C60" s="136" t="s">
        <v>155</v>
      </c>
      <c r="D60" s="136">
        <v>9</v>
      </c>
      <c r="E60" s="136">
        <v>0.6</v>
      </c>
      <c r="F60" s="136">
        <v>1</v>
      </c>
      <c r="G60" s="136">
        <v>1</v>
      </c>
      <c r="H60" s="138">
        <f t="shared" si="7"/>
        <v>0.89999999999999991</v>
      </c>
    </row>
    <row r="61" spans="1:8" s="125" customFormat="1" ht="20.100000000000001" customHeight="1">
      <c r="A61" s="136"/>
      <c r="B61" s="137"/>
      <c r="C61" s="136"/>
      <c r="D61" s="136"/>
      <c r="E61" s="136"/>
      <c r="F61" s="202" t="s">
        <v>82</v>
      </c>
      <c r="G61" s="203"/>
      <c r="H61" s="138">
        <f>SUM(H57:H60)</f>
        <v>6.2166666666666668</v>
      </c>
    </row>
    <row r="62" spans="1:8" s="125" customFormat="1" ht="20.100000000000001" customHeight="1">
      <c r="A62" s="122"/>
      <c r="B62" s="122"/>
      <c r="C62" s="122"/>
      <c r="D62" s="122"/>
      <c r="E62" s="122"/>
      <c r="F62" s="122"/>
      <c r="G62" s="122"/>
      <c r="H62" s="123"/>
    </row>
    <row r="63" spans="1:8" s="125" customFormat="1" ht="14.1"/>
    <row r="64" spans="1:8" s="125" customFormat="1" ht="14.1"/>
    <row r="65" s="125" customFormat="1" ht="14.1"/>
    <row r="66" s="125" customFormat="1" ht="14.1"/>
    <row r="67" s="125" customFormat="1" ht="14.1"/>
    <row r="68" s="125" customFormat="1" ht="14.1"/>
    <row r="69" s="125" customFormat="1" ht="14.1"/>
    <row r="70" s="125" customFormat="1" ht="14.1"/>
    <row r="71" s="125" customFormat="1" ht="14.1"/>
    <row r="72" s="125" customFormat="1" ht="14.1"/>
    <row r="73" s="125" customFormat="1" ht="14.1"/>
    <row r="74" s="125" customFormat="1" ht="14.1"/>
    <row r="75" s="125" customFormat="1" ht="14.1"/>
    <row r="76" s="125" customFormat="1" ht="14.1"/>
    <row r="77" s="125" customFormat="1" ht="14.1"/>
    <row r="78" s="125" customFormat="1" ht="14.1"/>
    <row r="79" s="125" customFormat="1" ht="14.1"/>
    <row r="80" s="125" customFormat="1" ht="14.1"/>
    <row r="81" s="125" customFormat="1" ht="14.1"/>
    <row r="82" s="125" customFormat="1" ht="14.1"/>
    <row r="83" s="125" customFormat="1" ht="14.1"/>
    <row r="84" s="125" customFormat="1" ht="14.1"/>
    <row r="85" s="125" customFormat="1" ht="14.1"/>
    <row r="86" s="125" customFormat="1" ht="14.1"/>
    <row r="87" s="125" customFormat="1" ht="14.1"/>
    <row r="88" s="125" customFormat="1" ht="14.1"/>
    <row r="89" s="125" customFormat="1" ht="14.1"/>
  </sheetData>
  <mergeCells count="5">
    <mergeCell ref="F61:G61"/>
    <mergeCell ref="A1:I1"/>
    <mergeCell ref="A2:E2"/>
    <mergeCell ref="A3:H3"/>
    <mergeCell ref="B17:F17"/>
  </mergeCells>
  <phoneticPr fontId="22" type="noConversion"/>
  <pageMargins left="0.7" right="0.7" top="0.75" bottom="0.75" header="0.3" footer="0.3"/>
  <pageSetup orientation="portrait" horizont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BoQ For GREENHOUSE </vt:lpstr>
      <vt:lpstr>Quantites Sheet</vt:lpstr>
      <vt:lpstr>'BoQ For GREENHOUSE '!Print_Area</vt:lpstr>
      <vt:lpstr>'Quantites Sheet'!Print_Area</vt:lpstr>
    </vt:vector>
  </TitlesOfParts>
  <Manager/>
  <Company>MRT www.Win2Farsi.com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Moorche</dc:creator>
  <cp:keywords/>
  <dc:description/>
  <cp:lastModifiedBy>DELL 5540</cp:lastModifiedBy>
  <cp:revision/>
  <dcterms:created xsi:type="dcterms:W3CDTF">2018-04-24T08:49:26Z</dcterms:created>
  <dcterms:modified xsi:type="dcterms:W3CDTF">2024-04-17T10:48:13Z</dcterms:modified>
  <cp:category/>
  <cp:contentStatus/>
</cp:coreProperties>
</file>