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62" documentId="8_{F639C0C0-35A3-4F4A-A06B-FCEC48C4E141}" xr6:coauthVersionLast="47" xr6:coauthVersionMax="47" xr10:uidLastSave="{FDB26439-BC03-4BF6-BBAD-CCC7ACC75E88}"/>
  <bookViews>
    <workbookView xWindow="-120" yWindow="-120" windowWidth="29040" windowHeight="15720" xr2:uid="{00000000-000D-0000-FFFF-FFFF00000000}"/>
  </bookViews>
  <sheets>
    <sheet name="HSC" sheetId="3" r:id="rId1"/>
  </sheets>
  <definedNames>
    <definedName name="_xlnm.Print_Area" localSheetId="0">HSC!$A$1:$J$70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8" i="3" l="1"/>
  <c r="J7" i="3" l="1"/>
  <c r="G38" i="3"/>
  <c r="J38" i="3" s="1"/>
  <c r="G35" i="3"/>
  <c r="G34" i="3"/>
  <c r="G27" i="3"/>
  <c r="J27" i="3" s="1"/>
  <c r="G26" i="3"/>
  <c r="G25" i="3"/>
  <c r="G24" i="3"/>
  <c r="G23" i="3"/>
  <c r="J23" i="3" s="1"/>
  <c r="G22" i="3"/>
  <c r="J22" i="3" s="1"/>
  <c r="G19" i="3"/>
  <c r="J19" i="3" s="1"/>
  <c r="J20" i="3" s="1"/>
  <c r="G16" i="3"/>
  <c r="G13" i="3"/>
  <c r="J13" i="3" s="1"/>
  <c r="G12" i="3"/>
  <c r="J12" i="3" s="1"/>
  <c r="G11" i="3"/>
  <c r="J11" i="3" s="1"/>
  <c r="G10" i="3"/>
  <c r="G9" i="3"/>
  <c r="G8" i="3"/>
  <c r="D13" i="3"/>
  <c r="D15" i="3"/>
  <c r="J64" i="3"/>
  <c r="J63" i="3"/>
  <c r="J62" i="3"/>
  <c r="J61" i="3"/>
  <c r="J60" i="3"/>
  <c r="J59" i="3"/>
  <c r="J56" i="3"/>
  <c r="J53" i="3"/>
  <c r="J52" i="3"/>
  <c r="J49" i="3"/>
  <c r="J47" i="3"/>
  <c r="J46" i="3"/>
  <c r="J45" i="3"/>
  <c r="J44" i="3"/>
  <c r="J43" i="3"/>
  <c r="J40" i="3"/>
  <c r="J39" i="3"/>
  <c r="J37" i="3"/>
  <c r="J36" i="3"/>
  <c r="J35" i="3"/>
  <c r="J34" i="3"/>
  <c r="J31" i="3"/>
  <c r="J32" i="3" s="1"/>
  <c r="J26" i="3"/>
  <c r="J25" i="3"/>
  <c r="J24" i="3"/>
  <c r="J16" i="3"/>
  <c r="G15" i="3"/>
  <c r="J15" i="3" s="1"/>
  <c r="J14" i="3"/>
  <c r="J10" i="3"/>
  <c r="J9" i="3"/>
  <c r="J8" i="3"/>
  <c r="J41" i="3" l="1"/>
  <c r="J54" i="3"/>
  <c r="J50" i="3"/>
  <c r="J65" i="3"/>
  <c r="J28" i="3"/>
  <c r="J17" i="3"/>
  <c r="J66" i="3" l="1"/>
  <c r="J67" i="3" s="1"/>
</calcChain>
</file>

<file path=xl/sharedStrings.xml><?xml version="1.0" encoding="utf-8"?>
<sst xmlns="http://schemas.openxmlformats.org/spreadsheetml/2006/main" count="181" uniqueCount="86">
  <si>
    <t>Unit</t>
  </si>
  <si>
    <t>B</t>
  </si>
  <si>
    <t>A</t>
  </si>
  <si>
    <t>L/S</t>
  </si>
  <si>
    <t>C</t>
  </si>
  <si>
    <t>M/L</t>
  </si>
  <si>
    <t>Cleaning and transfer of extra project materials from the site to the appropriate place after the completion of the project</t>
  </si>
  <si>
    <t>PC</t>
  </si>
  <si>
    <t>SQ.M.</t>
  </si>
  <si>
    <t>CU.M.</t>
  </si>
  <si>
    <t>CU. M.</t>
  </si>
  <si>
    <t>No.</t>
  </si>
  <si>
    <t>F</t>
  </si>
  <si>
    <t>G</t>
  </si>
  <si>
    <t>ANCILLARY WORKS</t>
  </si>
  <si>
    <t>Item No.</t>
  </si>
  <si>
    <t>Description</t>
  </si>
  <si>
    <t>Length (m)</t>
  </si>
  <si>
    <t xml:space="preserve"> Height (m) </t>
  </si>
  <si>
    <t>PCC Concrete M-150 for installation of fence posts according to the drawings with all required activities.</t>
  </si>
  <si>
    <t>LM</t>
  </si>
  <si>
    <t>D</t>
  </si>
  <si>
    <t>E</t>
  </si>
  <si>
    <t xml:space="preserve">Prepare gravel  (thick 15cm) along with its compaction according to drawing with all requirements </t>
  </si>
  <si>
    <t xml:space="preserve">Prepare and installation of (mesh) of 12mm steel bars according to the drawing with all requirements </t>
  </si>
  <si>
    <t xml:space="preserve">PCC Concreting M15 (1:2:4) with a thickness of 10cm according to the drawing and specifications </t>
  </si>
  <si>
    <t>Construction of iron steel cover for the incinerator, painting with  oil paints, three layers (coat) and one stainless paint according to the drawing and specifications, all complete works, as per the isntruction of the Engineer.</t>
  </si>
  <si>
    <t>Preparation and construction of  the 5mm instant plate including all its accessories, fireproof clay around the dash according to the drawings, all complete works as per the instruction of the Engineer</t>
  </si>
  <si>
    <t>Preparation of litter bin with fertilizer (201/240) liters, all complete works with excellent quality according to the drawing and instruction of the engineer.</t>
  </si>
  <si>
    <t>Prepare and installation of space heater pipe (dia 4 inch) including the elbow and top cap made of GI sheet of 24 gauge according to the drawing and instruction of the engineer</t>
  </si>
  <si>
    <t>No</t>
  </si>
  <si>
    <t>Excavation for Foundation of fence posts (40*40*40)cm in medium Land according to drawing with all required activities</t>
  </si>
  <si>
    <t>Preparation of materials and installation in the field for the construction of waiting areas for patients (Male and female) in four designated  locations with the following characteristics:</t>
  </si>
  <si>
    <t>Graveling (with compaction-thick 15cm) at the floor of Health Center according to the drawing with all requirements.</t>
  </si>
  <si>
    <t>Unit Cost ( USD)</t>
  </si>
  <si>
    <t>Total Cost (USD)</t>
  </si>
  <si>
    <t>Nos</t>
  </si>
  <si>
    <t>SUPPLY AND  INSTALLATION OF FENCE FOR SORROUNDING WALL</t>
  </si>
  <si>
    <t>SUPPLY AND INSTALLATION OF WAITING AREAS</t>
  </si>
  <si>
    <t>SUPPLY AND INSTALLATION OF  INCINERATOR</t>
  </si>
  <si>
    <t>SUPPLY AND INSTALLATION OF CONNEXS</t>
  </si>
  <si>
    <t xml:space="preserve">Preparation and installation of profile base (size 8x8 cm) and a thickness of 4mm,  gutter from profile (size 8x8 cm) and a thickness of 3mm,  15x15 cm plate with a thickness of 5mm.,  sub-gathers from the 4x6  profile with 4mm thickness , Making chairs from 3x4 profile with a thickness of 3mm, two coats of stainless paint and three coats of oil paint in all areas. The height should not be less than three meters, roof - 24 gauge curtain/CGI , 8X8 cm section and 3mm thick,  all complete works and per the site engineer instruction </t>
  </si>
  <si>
    <t>Supply and installation of a mesh of 3mm wire with 5x6 cages and 60cm ring wire with all 3mm mesh wire sections according to the drawing with all required activities.</t>
  </si>
  <si>
    <t>LS</t>
  </si>
  <si>
    <t>Quantity (m3)</t>
  </si>
  <si>
    <t>M</t>
  </si>
  <si>
    <t xml:space="preserve">Supply and installation of green fencing shade cloth with all the necessary requirements according to the drawing for both gate and fencing </t>
  </si>
  <si>
    <t>Supply and installation of metal fence posts (2 inch dia and 3.2mm thickness)</t>
  </si>
  <si>
    <t>Supply and installation of green fenceing shade cloth - 2 layers  with all the necessary requirements according to the drawing.</t>
  </si>
  <si>
    <t xml:space="preserve">Supply and installation of 1.5 inch galvanized iron pipe at the bottom and top of the fence, and next to the gate according to the drawing with all required activities. Should be nut and bolt system to attach with vertical post. </t>
  </si>
  <si>
    <t>Supply and installation of 1.5 -inch galvanized iron pipe at the bottom and top of the fence, and next to the gate according to the drawing with all required activities.</t>
  </si>
  <si>
    <t xml:space="preserve">SUPPLY AND INSTALLATION OF FENCE  PARTITION </t>
  </si>
  <si>
    <t>Supply, fabrication/preparation and installation of a metal plate (2x1.5)m with a thickness of 0.5mm galvanised iron plane sheet and iron frame according to the plan and isntruction of the engineer with all related works</t>
  </si>
  <si>
    <t>Solar Panels specifications</t>
  </si>
  <si>
    <t>Solar Inveter, REVO VM II 5.5 Kw</t>
  </si>
  <si>
    <t xml:space="preserve">Grounding /Earth All system should be grounded by ground Rod and copper cable </t>
  </si>
  <si>
    <t>Set</t>
  </si>
  <si>
    <t xml:space="preserve">Supply and installation of Solar Panel frame galvanized according the drawing and specification as per the instruction of site engineer </t>
  </si>
  <si>
    <t>Solar New battery, NPP (vietnma) 200 Amp</t>
  </si>
  <si>
    <t>Wire and other accesissories for connecting all the connexes with the solar system, all the requirements for installation of the solar system.</t>
  </si>
  <si>
    <t>Max Power: 550 Watts</t>
  </si>
  <si>
    <t xml:space="preserve">Type: CINCO or equivalent </t>
  </si>
  <si>
    <t xml:space="preserve">Supply and Installation of Solar Panels all complete as per the instruction of engineer </t>
  </si>
  <si>
    <t>Location: Nangarhar</t>
  </si>
  <si>
    <t>Bill of Quantity</t>
  </si>
  <si>
    <t xml:space="preserve">Battery Rack- standard quality </t>
  </si>
  <si>
    <t>Width (m)</t>
  </si>
  <si>
    <t>Excavation for Foundation of fence posts (L40*W40*H40) cm in medium Land according to drawing with all required activities</t>
  </si>
  <si>
    <t>Supply and installation of two Chinese locks (medium size) for the gates</t>
  </si>
  <si>
    <t>Site preparation/land development works including grading of site removal of the existing materials, compaction works, all complete works as per the site condition and instruction of the Engineer,</t>
  </si>
  <si>
    <r>
      <rPr>
        <b/>
        <sz val="11"/>
        <color theme="1"/>
        <rFont val="Times New Roman"/>
        <family val="1"/>
      </rPr>
      <t xml:space="preserve">Supply and installation of 20 feet connex for different facilities. </t>
    </r>
    <r>
      <rPr>
        <sz val="11"/>
        <color theme="1"/>
        <rFont val="Times New Roman"/>
        <family val="1"/>
      </rPr>
      <t xml:space="preserve">
Specifications: Complete electrical system, complete ceramic floor(water proof), one door and two windows ( Jumbo Denmark model) with white color, PVC  Door having size 2m  long and 0.9m wide, windows having size 1.32m long and 0.97m wide  with curtains and double-walled fly nets for insulation with the following characteristics: 10cm thick Ploystrene board, 16 mm Board, along with iron framing,16 mm ceilling board, baked clay, sand, ceramics, size 50 x 50 cm. PVC paizara 15cm, 220V electrical system, two four-foot neon groups, two switches and two silencers, four house Turkish Janit boxes, Iranian Lin Dumli, all complete works as per the instruction of the Engineer and as per the site condition.</t>
    </r>
  </si>
  <si>
    <r>
      <rPr>
        <b/>
        <sz val="11"/>
        <color theme="1"/>
        <rFont val="Times New Roman"/>
        <family val="1"/>
      </rPr>
      <t xml:space="preserve">Supply  and installation of 20 feet connex for the delivery room. </t>
    </r>
    <r>
      <rPr>
        <sz val="11"/>
        <color theme="1"/>
        <rFont val="Times New Roman"/>
        <family val="1"/>
      </rPr>
      <t xml:space="preserve">
Specifications: Complete electrical system, complete ceramic floor, one door and two windows ( Jumbo Denmark model) with white color, PVC  Door having size 2m  long and 0.9m wide,  PVC window having size 1.3m long and 0.95m wide  with a curtain and a fly net, double-framed and double-framed PVC Windows, size 60/40 cm, inside a 20-feet container, a PVC partition to build a bathroom and shower inside the shower room, a commode with a mirror, a foot washer, a toilet paper holder, a soap dispenser, and an electrical system. Ventilator, ceramic, PVC wall with insulation requirements for the following characteristics: 10cm thick Polystrene board, 16mm board along with iron framing , 16 mm ceilling Board, floooring with baked clay, sand, cement and ceramic in size 50 x 50 cm PVC , pop-up with its giants, 220V electrical system, two four-feet neon groups, one LAD waterproof group, three switches and three silencers, four Turkish Janit boxes, Iranian Lin Dumli, water supply system: four-inch pipe with commode, two-inch for shower, toilet and , two pieces of foot washer according to the plan,  all complete works as per the instruction of the Engineer and as per the site condition.</t>
    </r>
  </si>
  <si>
    <r>
      <rPr>
        <b/>
        <sz val="11"/>
        <color theme="1"/>
        <rFont val="Times New Roman"/>
        <family val="1"/>
      </rPr>
      <t>Supply and installation of 20 feet connex for Pharmacy room.</t>
    </r>
    <r>
      <rPr>
        <sz val="11"/>
        <color theme="1"/>
        <rFont val="Times New Roman"/>
        <family val="1"/>
      </rPr>
      <t xml:space="preserve">
Specifications: Complete electrical system, complete ceramic floor, one door and two window ( Jumbo Denmark model) with white color, PVC  Door having size 2.0 m  long and 0.9 m wide, one numbers of PVC window having size 1.3m long and 0.95m wide,  with curtain and fly net for insulation with the following features: 10cm thick Polystrene 16 mm board, iron on the work of a national, 16 mm ceilling board, flooring with baked clay, sand, cement and ceramic, size 50 x 50cm, PVC With Giant, clip board for medicene -standard quality as precribed by engineer, with accessories of 220W electrical system, two four-foot neon groups, two switches and two silencers, four-house Turkish Janit boxes, Iranian Domli lane according to the map with all its accessories, all complete works as per the instruction of the Engineer and as per the site condition.</t>
    </r>
  </si>
  <si>
    <r>
      <rPr>
        <b/>
        <sz val="11"/>
        <color theme="1"/>
        <rFont val="Times New Roman"/>
        <family val="1"/>
      </rPr>
      <t xml:space="preserve">Supply and installation of 20 feet connex for Dressing Room:  </t>
    </r>
    <r>
      <rPr>
        <sz val="11"/>
        <color theme="1"/>
        <rFont val="Times New Roman"/>
        <family val="1"/>
      </rPr>
      <t xml:space="preserve">
Specifications: Complete electrical system, complete ceramic floor, one door and two window ( Jumbo Denmark model) with white color, PVC  Door having size 2.0 m  long and 0.9m wide, one numbers of PVC window having size 1.3m long and 0.95m wide, with curtains and double-walled fly nets for insulation with the following characteristics: 10cm thick Polystrene, 16 mm board, 16 mm ceilling board all completed with iron framing, flooring with baked clay, sand, ceramics, size 50 x 50 cm. PVC,  220V electrical system, two four-foot neon groups, two switches and two silencers, four house Turkish Janit boxes, Iranian Lin Dumli, all complete works as per the instruction of the Engineer and as per the site condition.</t>
    </r>
  </si>
  <si>
    <r>
      <rPr>
        <b/>
        <sz val="11"/>
        <color theme="1"/>
        <rFont val="Times New Roman"/>
        <family val="1"/>
      </rPr>
      <t xml:space="preserve">Supply and  installation of 10 feet connex for guards </t>
    </r>
    <r>
      <rPr>
        <sz val="11"/>
        <color theme="1"/>
        <rFont val="Times New Roman"/>
        <family val="1"/>
      </rPr>
      <t xml:space="preserve">
Specifications: Complete electrical system, complete ceramic floor, one door and two window ( Jumbo Denmark model) with white color,PVC  Door having size 2.0m  long and 0.9m wide, one numbers of PVC window having size 1.3m long and 0.95m wide with curtains and fly nets for insulation with the following features: 10 cm thick Polystrene, 16 mm Board,16 mm ceilling board along with iron framing, flat china, container board -fl;oor, carpet,  high quality floor carpet. Popzah PVC with its giants, 220V electrical system, a four-foot neon group, a switch and two silencers, a four-house Turkish Janit box, an Iranian lane,  all complete works as per the instruction of the Engineer and as per the site condition.</t>
    </r>
  </si>
  <si>
    <r>
      <rPr>
        <b/>
        <sz val="11"/>
        <color theme="1"/>
        <rFont val="Times New Roman"/>
        <family val="1"/>
      </rPr>
      <t>Supply and installation of 20 feet connex for Bed and Living Rooms facilities.</t>
    </r>
    <r>
      <rPr>
        <sz val="11"/>
        <color theme="1"/>
        <rFont val="Times New Roman"/>
        <family val="1"/>
      </rPr>
      <t xml:space="preserve"> Specifications: Complete electrical system, complete Carpet floor, one door and two windows ( Jumbo Denmark model) with white color,PVC  Door having size 2.m  long and 0.9 m wide, PVC windows having size 1.3m long and 0.95m wide, with curtains and double-walled fly nets for insulation with the following characteristics: 10cm thick Ploystrene, 16 mm Board, along with  iron frame for both wall and ceiling, 16 mm ceilling board ,16 mm hard wooden container board for the floor, high quality carpet,  220V electrical system, two four-foot neon groups, two switches and two silencers, four house Turkish Janit boxes, Iranian Lin Dumli, all complete works as per the instruction of the Engineer and as per the site condition.</t>
    </r>
  </si>
  <si>
    <r>
      <t xml:space="preserve">Supply and installation of a main gate in size (3m </t>
    </r>
    <r>
      <rPr>
        <sz val="11"/>
        <rFont val="Times New Roman"/>
        <family val="1"/>
      </rPr>
      <t>x2 m</t>
    </r>
    <r>
      <rPr>
        <sz val="11"/>
        <color theme="1"/>
        <rFont val="Times New Roman"/>
        <family val="1"/>
      </rPr>
      <t>) made of galvanized steel section @2.5 inches and mesh of 3mm wire, 5x6 bars according to the drawing with all required activities.</t>
    </r>
  </si>
  <si>
    <r>
      <t>Supply and installation of a gate (in partition wall) in the size (</t>
    </r>
    <r>
      <rPr>
        <sz val="11"/>
        <rFont val="Times New Roman"/>
        <family val="1"/>
      </rPr>
      <t xml:space="preserve">1.2x2 m) </t>
    </r>
    <r>
      <rPr>
        <sz val="11"/>
        <color theme="1"/>
        <rFont val="Times New Roman"/>
        <family val="1"/>
      </rPr>
      <t>of galvanized steel @ 2.5 inches and a mesh of 3mm wire, 6x5 panels according to the drawing with all required activities.</t>
    </r>
  </si>
  <si>
    <r>
      <rPr>
        <b/>
        <sz val="11"/>
        <rFont val="Times New Roman"/>
        <family val="1"/>
      </rPr>
      <t xml:space="preserve">SUPPLY AND GRAVELING all the </t>
    </r>
    <r>
      <rPr>
        <b/>
        <sz val="11"/>
        <color theme="1"/>
        <rFont val="Times New Roman"/>
        <family val="1"/>
      </rPr>
      <t>PATIENT AREAS AND UNDER THE CONTAINERS</t>
    </r>
  </si>
  <si>
    <t xml:space="preserve">Supply and installation of metal fence GI posts 2 inch dia and 3.2 mm thickness) .The end view of the post should be created in a Y shape for fixing the concertina wire. </t>
  </si>
  <si>
    <t>Grand Total in USD =</t>
  </si>
  <si>
    <t>Grand Total in AFN (1 USD = AFN 68) =</t>
  </si>
  <si>
    <t>Sub Total in USD =</t>
  </si>
  <si>
    <r>
      <rPr>
        <b/>
        <sz val="11"/>
        <color theme="1"/>
        <rFont val="Times New Roman"/>
        <family val="1"/>
      </rPr>
      <t xml:space="preserve">Supply and  installation of 10 feet connex for Store </t>
    </r>
    <r>
      <rPr>
        <sz val="11"/>
        <color theme="1"/>
        <rFont val="Times New Roman"/>
        <family val="1"/>
      </rPr>
      <t xml:space="preserve">
Specifications: Complete electrical system, complete ceramic floor, one door and two window ( Jumbo Denmark model) with white color, PVC  Door having size 2.0m  long and 0.9m wide, one numbers of PVC window having size 1.3m long and 0.95m wide with curtains and fly nets for insulation with the following features: 10 cm thick Polystrene, 16 mm Board,16 mm ceilling board along with iron framing, flat china, container board -fl;oor, carpet,  high quality floor carpet. Popzah PVC with its giants, 220V electrical system, a four-foot neon group, a switch and two silencers, a four-house Turkish Janit box, an Iranian lane,  all complete works as per the instruction of the Engineer and as per the site condition.</t>
    </r>
  </si>
  <si>
    <t>Name of Project: Establishment of Health Camps in Torkham Border</t>
  </si>
  <si>
    <t>Note: The items/goods in the BoQ and Drawings are entitled to standard warranties, must be clarified and mentioned in the bid documents together with technical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</si>
</sst>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00"/>
  </numFmts>
  <fonts count="11" x14ac:knownFonts="1">
    <font>
      <sz val="11"/>
      <color theme="1"/>
      <name val="Calibri"/>
      <family val="2"/>
      <scheme val="minor"/>
    </font>
    <font>
      <sz val="11"/>
      <color theme="1"/>
      <name val="Calibri"/>
      <family val="2"/>
      <scheme val="minor"/>
    </font>
    <font>
      <sz val="10"/>
      <name val="Arial"/>
      <family val="2"/>
    </font>
    <font>
      <b/>
      <u/>
      <sz val="18"/>
      <color theme="1"/>
      <name val="Times New Roman"/>
      <family val="1"/>
    </font>
    <font>
      <sz val="11"/>
      <color theme="1"/>
      <name val="Times New Roman"/>
      <family val="1"/>
    </font>
    <font>
      <b/>
      <sz val="11"/>
      <color theme="1"/>
      <name val="Times New Roman"/>
      <family val="1"/>
    </font>
    <font>
      <sz val="11"/>
      <name val="Times New Roman"/>
      <family val="1"/>
    </font>
    <font>
      <b/>
      <sz val="11"/>
      <name val="Times New Roman"/>
      <family val="1"/>
    </font>
    <font>
      <sz val="14"/>
      <color theme="1"/>
      <name val="Times New Roman"/>
      <family val="1"/>
    </font>
    <font>
      <b/>
      <sz val="14"/>
      <color theme="1"/>
      <name val="Times New Roman"/>
      <family val="1"/>
    </font>
    <font>
      <b/>
      <sz val="18"/>
      <color theme="1"/>
      <name val="Times New Roman"/>
      <family val="1"/>
    </font>
  </fonts>
  <fills count="10">
    <fill>
      <patternFill patternType="none"/>
    </fill>
    <fill>
      <patternFill patternType="gray125"/>
    </fill>
    <fill>
      <patternFill patternType="solid">
        <fgColor theme="5" tint="0.39997558519241921"/>
        <bgColor indexed="64"/>
      </patternFill>
    </fill>
    <fill>
      <patternFill patternType="solid">
        <fgColor theme="8"/>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8"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0" fontId="2" fillId="0" borderId="0"/>
  </cellStyleXfs>
  <cellXfs count="74">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top" wrapText="1"/>
    </xf>
    <xf numFmtId="0" fontId="4" fillId="0" borderId="1" xfId="0" applyFont="1" applyBorder="1" applyAlignment="1">
      <alignment horizontal="center" vertical="center" wrapText="1"/>
    </xf>
    <xf numFmtId="0" fontId="4" fillId="6" borderId="1" xfId="0" applyFont="1" applyFill="1" applyBorder="1" applyAlignment="1">
      <alignment vertical="center" wrapText="1"/>
    </xf>
    <xf numFmtId="0" fontId="4" fillId="6" borderId="1" xfId="0" applyFont="1" applyFill="1" applyBorder="1" applyAlignment="1">
      <alignment horizontal="center" vertical="center" wrapText="1"/>
    </xf>
    <xf numFmtId="0" fontId="4" fillId="6" borderId="0" xfId="0" applyFont="1" applyFill="1"/>
    <xf numFmtId="0" fontId="4" fillId="4" borderId="0" xfId="0" applyFont="1" applyFill="1"/>
    <xf numFmtId="0" fontId="5" fillId="6" borderId="1" xfId="0" applyFont="1" applyFill="1" applyBorder="1" applyAlignment="1">
      <alignment horizontal="center" vertical="top" wrapText="1"/>
    </xf>
    <xf numFmtId="0" fontId="4" fillId="0" borderId="1" xfId="0" applyFont="1" applyBorder="1" applyAlignment="1">
      <alignment horizontal="left" vertical="center" wrapText="1"/>
    </xf>
    <xf numFmtId="0" fontId="4" fillId="0" borderId="1" xfId="0" applyFont="1" applyBorder="1"/>
    <xf numFmtId="0" fontId="4" fillId="0" borderId="1" xfId="0" applyFont="1" applyBorder="1" applyAlignment="1">
      <alignment horizontal="center" vertical="top" wrapText="1"/>
    </xf>
    <xf numFmtId="0" fontId="4" fillId="0" borderId="1" xfId="0" applyFont="1" applyBorder="1" applyAlignment="1">
      <alignment horizontal="left" vertical="center"/>
    </xf>
    <xf numFmtId="164" fontId="4" fillId="0" borderId="1" xfId="1" applyFont="1" applyFill="1" applyBorder="1" applyAlignment="1">
      <alignment horizontal="left" vertical="center" wrapText="1"/>
    </xf>
    <xf numFmtId="2" fontId="4" fillId="0" borderId="1" xfId="0" applyNumberFormat="1" applyFont="1" applyBorder="1" applyAlignment="1">
      <alignment horizontal="center" vertical="center"/>
    </xf>
    <xf numFmtId="165" fontId="4"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0" fontId="6" fillId="0" borderId="1" xfId="0" applyFont="1" applyBorder="1" applyAlignment="1">
      <alignment vertical="center" wrapText="1"/>
    </xf>
    <xf numFmtId="2" fontId="4" fillId="6" borderId="1" xfId="0" applyNumberFormat="1" applyFont="1" applyFill="1" applyBorder="1" applyAlignment="1">
      <alignment horizontal="center" vertical="center"/>
    </xf>
    <xf numFmtId="0" fontId="4" fillId="6" borderId="1" xfId="0" applyFont="1" applyFill="1" applyBorder="1" applyAlignment="1">
      <alignment horizontal="center" vertical="center"/>
    </xf>
    <xf numFmtId="0" fontId="8" fillId="0" borderId="5" xfId="0" applyFont="1" applyBorder="1" applyAlignment="1">
      <alignment vertical="center"/>
    </xf>
    <xf numFmtId="0" fontId="4" fillId="0" borderId="1" xfId="0" applyFont="1" applyBorder="1" applyAlignment="1">
      <alignment vertical="center"/>
    </xf>
    <xf numFmtId="0" fontId="4" fillId="3" borderId="1" xfId="0" applyFont="1" applyFill="1" applyBorder="1" applyAlignment="1">
      <alignment vertical="center"/>
    </xf>
    <xf numFmtId="0" fontId="5" fillId="0" borderId="7" xfId="0" applyFont="1" applyBorder="1" applyAlignment="1">
      <alignment vertical="center"/>
    </xf>
    <xf numFmtId="0" fontId="4" fillId="0" borderId="8" xfId="0" applyFont="1" applyBorder="1" applyAlignment="1">
      <alignment vertical="center"/>
    </xf>
    <xf numFmtId="0" fontId="4" fillId="0" borderId="8" xfId="0" applyFont="1" applyBorder="1"/>
    <xf numFmtId="0" fontId="4" fillId="0" borderId="8" xfId="0" applyFont="1" applyBorder="1" applyAlignment="1">
      <alignment horizontal="center" vertical="center"/>
    </xf>
    <xf numFmtId="4" fontId="4" fillId="0" borderId="6" xfId="0" applyNumberFormat="1" applyFont="1" applyBorder="1" applyAlignment="1">
      <alignment horizontal="center" vertical="center"/>
    </xf>
    <xf numFmtId="4" fontId="4" fillId="0" borderId="9" xfId="0" applyNumberFormat="1" applyFont="1" applyBorder="1" applyAlignment="1">
      <alignment horizontal="center" vertical="center"/>
    </xf>
    <xf numFmtId="4" fontId="4" fillId="0" borderId="1" xfId="0" applyNumberFormat="1" applyFont="1" applyBorder="1" applyAlignment="1">
      <alignment horizontal="center" vertical="center"/>
    </xf>
    <xf numFmtId="4" fontId="6" fillId="0" borderId="1" xfId="0" applyNumberFormat="1" applyFont="1" applyBorder="1" applyAlignment="1">
      <alignment horizontal="center" vertical="center"/>
    </xf>
    <xf numFmtId="4" fontId="5"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4" fillId="0" borderId="1" xfId="0" applyNumberFormat="1" applyFont="1" applyBorder="1" applyAlignment="1">
      <alignment horizontal="center" vertical="center" wrapText="1"/>
    </xf>
    <xf numFmtId="4" fontId="4" fillId="6" borderId="1" xfId="0" applyNumberFormat="1" applyFont="1" applyFill="1" applyBorder="1" applyAlignment="1">
      <alignment horizontal="center" vertical="center"/>
    </xf>
    <xf numFmtId="4" fontId="5" fillId="0" borderId="1" xfId="0" applyNumberFormat="1" applyFont="1" applyBorder="1" applyAlignment="1">
      <alignment horizontal="center" wrapText="1"/>
    </xf>
    <xf numFmtId="4" fontId="5" fillId="2" borderId="1" xfId="1" applyNumberFormat="1" applyFont="1" applyFill="1" applyBorder="1" applyAlignment="1">
      <alignment horizontal="center" vertical="center"/>
    </xf>
    <xf numFmtId="4" fontId="4" fillId="0" borderId="0" xfId="0" applyNumberFormat="1" applyFont="1" applyAlignment="1">
      <alignment horizontal="center" vertical="center"/>
    </xf>
    <xf numFmtId="0" fontId="4" fillId="7" borderId="1" xfId="0" applyFont="1" applyFill="1" applyBorder="1" applyAlignment="1">
      <alignment vertical="center"/>
    </xf>
    <xf numFmtId="4" fontId="5" fillId="8" borderId="1" xfId="1" applyNumberFormat="1" applyFont="1" applyFill="1" applyBorder="1" applyAlignment="1">
      <alignment horizontal="center" vertical="center"/>
    </xf>
    <xf numFmtId="4" fontId="4" fillId="0" borderId="8" xfId="0" applyNumberFormat="1" applyFont="1" applyBorder="1" applyAlignment="1">
      <alignment horizontal="center" vertical="center"/>
    </xf>
    <xf numFmtId="4" fontId="4" fillId="0" borderId="1" xfId="0" applyNumberFormat="1" applyFont="1" applyBorder="1" applyAlignment="1">
      <alignment horizontal="center" vertical="top" wrapText="1"/>
    </xf>
    <xf numFmtId="4" fontId="5" fillId="0" borderId="1" xfId="0" applyNumberFormat="1" applyFont="1" applyBorder="1" applyAlignment="1">
      <alignment horizontal="center" vertical="center" wrapText="1"/>
    </xf>
    <xf numFmtId="0" fontId="5" fillId="5" borderId="1" xfId="0" applyFont="1" applyFill="1" applyBorder="1" applyAlignment="1">
      <alignment vertical="top" wrapText="1"/>
    </xf>
    <xf numFmtId="0" fontId="5" fillId="0" borderId="1" xfId="0" applyFont="1" applyBorder="1" applyAlignment="1">
      <alignment horizontal="center" vertical="center"/>
    </xf>
    <xf numFmtId="0" fontId="5" fillId="9" borderId="1" xfId="0" applyFont="1" applyFill="1" applyBorder="1" applyAlignment="1">
      <alignment horizontal="center" vertical="center" wrapText="1"/>
    </xf>
    <xf numFmtId="0" fontId="5" fillId="9" borderId="1" xfId="0" applyFont="1" applyFill="1" applyBorder="1" applyAlignment="1">
      <alignment horizontal="center" vertical="center"/>
    </xf>
    <xf numFmtId="4" fontId="5" fillId="9" borderId="1" xfId="0" applyNumberFormat="1" applyFont="1" applyFill="1" applyBorder="1" applyAlignment="1">
      <alignment horizontal="center" vertical="center"/>
    </xf>
    <xf numFmtId="0" fontId="5" fillId="9" borderId="1" xfId="0" applyFont="1" applyFill="1" applyBorder="1" applyAlignment="1">
      <alignmen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4" fontId="5" fillId="0" borderId="1" xfId="0" applyNumberFormat="1" applyFont="1" applyBorder="1" applyAlignment="1">
      <alignment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9"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5"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5" fillId="7" borderId="1" xfId="0" applyFont="1" applyFill="1" applyBorder="1" applyAlignment="1">
      <alignment horizontal="center" vertical="center"/>
    </xf>
    <xf numFmtId="0" fontId="4" fillId="7" borderId="1" xfId="0" applyFont="1" applyFill="1" applyBorder="1" applyAlignment="1">
      <alignment horizontal="center" vertical="center"/>
    </xf>
    <xf numFmtId="0" fontId="9" fillId="0" borderId="5" xfId="0" applyFont="1" applyBorder="1" applyAlignment="1">
      <alignment horizontal="left" vertical="center"/>
    </xf>
    <xf numFmtId="0" fontId="9" fillId="0" borderId="0" xfId="0" applyFont="1" applyBorder="1" applyAlignment="1">
      <alignment horizontal="left" vertical="center"/>
    </xf>
    <xf numFmtId="0" fontId="10" fillId="0" borderId="0" xfId="0" applyFont="1" applyAlignment="1">
      <alignment horizontal="left" vertical="center" wrapText="1"/>
    </xf>
  </cellXfs>
  <cellStyles count="3">
    <cellStyle name="Comma" xfId="1" builtinId="3"/>
    <cellStyle name="Normal" xfId="0" builtinId="0"/>
    <cellStyle name="Normal 3" xfId="2" xr:uid="{94A29432-A2E7-4C51-80CA-1F92D0875DF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E4187-5195-4008-97AD-AB64C4AEBBE6}">
  <dimension ref="A1:BL70"/>
  <sheetViews>
    <sheetView tabSelected="1" view="pageBreakPreview" topLeftCell="A49" zoomScale="90" zoomScaleNormal="90" zoomScaleSheetLayoutView="90" workbookViewId="0">
      <selection activeCell="G80" sqref="G80"/>
    </sheetView>
  </sheetViews>
  <sheetFormatPr defaultColWidth="9.140625" defaultRowHeight="15" x14ac:dyDescent="0.25"/>
  <cols>
    <col min="1" max="1" width="6.85546875" style="3" customWidth="1"/>
    <col min="2" max="2" width="85" style="3" customWidth="1"/>
    <col min="3" max="3" width="6" style="1" hidden="1" customWidth="1"/>
    <col min="4" max="4" width="12" style="1" hidden="1" customWidth="1"/>
    <col min="5" max="5" width="12.7109375" style="1" hidden="1" customWidth="1"/>
    <col min="6" max="6" width="10.85546875" style="1" hidden="1" customWidth="1"/>
    <col min="7" max="7" width="9.85546875" style="1" customWidth="1"/>
    <col min="8" max="8" width="9.140625" style="2" customWidth="1"/>
    <col min="9" max="9" width="15.42578125" style="43" customWidth="1"/>
    <col min="10" max="10" width="17.140625" style="43" customWidth="1"/>
    <col min="11" max="16384" width="9.140625" style="1"/>
  </cols>
  <sheetData>
    <row r="1" spans="1:10" ht="64.5" customHeight="1" x14ac:dyDescent="0.25">
      <c r="A1" s="60" t="s">
        <v>64</v>
      </c>
      <c r="B1" s="61"/>
      <c r="C1" s="61"/>
      <c r="D1" s="61"/>
      <c r="E1" s="61"/>
      <c r="F1" s="61"/>
      <c r="G1" s="61"/>
      <c r="H1" s="61"/>
      <c r="I1" s="61"/>
      <c r="J1" s="62"/>
    </row>
    <row r="2" spans="1:10" ht="24.75" customHeight="1" x14ac:dyDescent="0.25">
      <c r="A2" s="71" t="s">
        <v>84</v>
      </c>
      <c r="B2" s="72"/>
      <c r="J2" s="33"/>
    </row>
    <row r="3" spans="1:10" ht="24.75" customHeight="1" x14ac:dyDescent="0.25">
      <c r="A3" s="26" t="s">
        <v>63</v>
      </c>
      <c r="J3" s="33"/>
    </row>
    <row r="4" spans="1:10" x14ac:dyDescent="0.25">
      <c r="A4" s="29"/>
      <c r="B4" s="30"/>
      <c r="C4" s="31"/>
      <c r="D4" s="31"/>
      <c r="E4" s="31"/>
      <c r="F4" s="31"/>
      <c r="G4" s="31"/>
      <c r="H4" s="32"/>
      <c r="I4" s="46"/>
      <c r="J4" s="34"/>
    </row>
    <row r="5" spans="1:10" ht="30.75" customHeight="1" x14ac:dyDescent="0.25">
      <c r="A5" s="51" t="s">
        <v>15</v>
      </c>
      <c r="B5" s="52" t="s">
        <v>16</v>
      </c>
      <c r="C5" s="52" t="s">
        <v>11</v>
      </c>
      <c r="D5" s="51" t="s">
        <v>17</v>
      </c>
      <c r="E5" s="51" t="s">
        <v>66</v>
      </c>
      <c r="F5" s="51" t="s">
        <v>18</v>
      </c>
      <c r="G5" s="51" t="s">
        <v>44</v>
      </c>
      <c r="H5" s="52" t="s">
        <v>0</v>
      </c>
      <c r="I5" s="53" t="s">
        <v>34</v>
      </c>
      <c r="J5" s="53" t="s">
        <v>35</v>
      </c>
    </row>
    <row r="6" spans="1:10" ht="24.75" customHeight="1" x14ac:dyDescent="0.25">
      <c r="A6" s="52" t="s">
        <v>2</v>
      </c>
      <c r="B6" s="63" t="s">
        <v>37</v>
      </c>
      <c r="C6" s="63"/>
      <c r="D6" s="63"/>
      <c r="E6" s="63"/>
      <c r="F6" s="63"/>
      <c r="G6" s="63"/>
      <c r="H6" s="63"/>
      <c r="I6" s="63"/>
      <c r="J6" s="63"/>
    </row>
    <row r="7" spans="1:10" ht="36" customHeight="1" x14ac:dyDescent="0.25">
      <c r="A7" s="5">
        <v>1</v>
      </c>
      <c r="B7" s="17" t="s">
        <v>69</v>
      </c>
      <c r="C7" s="5">
        <v>1</v>
      </c>
      <c r="D7" s="18"/>
      <c r="E7" s="18"/>
      <c r="F7" s="18"/>
      <c r="G7" s="18">
        <v>1</v>
      </c>
      <c r="H7" s="18" t="s">
        <v>43</v>
      </c>
      <c r="I7" s="35"/>
      <c r="J7" s="35">
        <f t="shared" ref="J7:J16" si="0">I7*G7</f>
        <v>0</v>
      </c>
    </row>
    <row r="8" spans="1:10" ht="30" x14ac:dyDescent="0.25">
      <c r="A8" s="5">
        <v>2</v>
      </c>
      <c r="B8" s="13" t="s">
        <v>67</v>
      </c>
      <c r="C8" s="5">
        <v>52</v>
      </c>
      <c r="D8" s="18">
        <v>0.4</v>
      </c>
      <c r="E8" s="18">
        <v>0.4</v>
      </c>
      <c r="F8" s="18">
        <v>0.4</v>
      </c>
      <c r="G8" s="18">
        <f>F8*E8*D8*C8</f>
        <v>3.3280000000000007</v>
      </c>
      <c r="H8" s="18" t="s">
        <v>9</v>
      </c>
      <c r="I8" s="35"/>
      <c r="J8" s="35">
        <f t="shared" si="0"/>
        <v>0</v>
      </c>
    </row>
    <row r="9" spans="1:10" ht="30" x14ac:dyDescent="0.25">
      <c r="A9" s="5">
        <v>3</v>
      </c>
      <c r="B9" s="4" t="s">
        <v>19</v>
      </c>
      <c r="C9" s="5">
        <v>52</v>
      </c>
      <c r="D9" s="18">
        <v>0.4</v>
      </c>
      <c r="E9" s="18">
        <v>0.4</v>
      </c>
      <c r="F9" s="18">
        <v>0.4</v>
      </c>
      <c r="G9" s="19">
        <f>F9*E9*D9*C9</f>
        <v>3.3280000000000007</v>
      </c>
      <c r="H9" s="5" t="s">
        <v>10</v>
      </c>
      <c r="I9" s="35"/>
      <c r="J9" s="35">
        <f t="shared" si="0"/>
        <v>0</v>
      </c>
    </row>
    <row r="10" spans="1:10" ht="30" x14ac:dyDescent="0.25">
      <c r="A10" s="5">
        <v>4</v>
      </c>
      <c r="B10" s="20" t="s">
        <v>79</v>
      </c>
      <c r="C10" s="21">
        <v>52</v>
      </c>
      <c r="D10" s="22">
        <v>2.95</v>
      </c>
      <c r="E10" s="22"/>
      <c r="F10" s="22"/>
      <c r="G10" s="22">
        <f>D10*C10</f>
        <v>153.4</v>
      </c>
      <c r="H10" s="22" t="s">
        <v>45</v>
      </c>
      <c r="I10" s="36"/>
      <c r="J10" s="36">
        <f t="shared" si="0"/>
        <v>0</v>
      </c>
    </row>
    <row r="11" spans="1:10" ht="30" x14ac:dyDescent="0.25">
      <c r="A11" s="5">
        <v>5</v>
      </c>
      <c r="B11" s="4" t="s">
        <v>76</v>
      </c>
      <c r="C11" s="5">
        <v>1</v>
      </c>
      <c r="D11" s="18">
        <v>3</v>
      </c>
      <c r="E11" s="18"/>
      <c r="F11" s="22">
        <v>2</v>
      </c>
      <c r="G11" s="18">
        <f>F11*D11*C11</f>
        <v>6</v>
      </c>
      <c r="H11" s="5" t="s">
        <v>8</v>
      </c>
      <c r="I11" s="35"/>
      <c r="J11" s="35">
        <f t="shared" si="0"/>
        <v>0</v>
      </c>
    </row>
    <row r="12" spans="1:10" ht="30" x14ac:dyDescent="0.25">
      <c r="A12" s="5">
        <v>6</v>
      </c>
      <c r="B12" s="4" t="s">
        <v>77</v>
      </c>
      <c r="C12" s="5">
        <v>1</v>
      </c>
      <c r="D12" s="18">
        <v>1.2</v>
      </c>
      <c r="E12" s="18"/>
      <c r="F12" s="22">
        <v>2</v>
      </c>
      <c r="G12" s="18">
        <f>F12*D12*C12</f>
        <v>2.4</v>
      </c>
      <c r="H12" s="5" t="s">
        <v>8</v>
      </c>
      <c r="I12" s="35"/>
      <c r="J12" s="35">
        <f t="shared" si="0"/>
        <v>0</v>
      </c>
    </row>
    <row r="13" spans="1:10" ht="30" x14ac:dyDescent="0.25">
      <c r="A13" s="5">
        <v>7</v>
      </c>
      <c r="B13" s="4" t="s">
        <v>46</v>
      </c>
      <c r="C13" s="5">
        <v>1</v>
      </c>
      <c r="D13" s="18">
        <f>42.24*2+50</f>
        <v>134.48000000000002</v>
      </c>
      <c r="E13" s="18"/>
      <c r="F13" s="18">
        <v>2.5</v>
      </c>
      <c r="G13" s="18">
        <f>F13*D13*C13</f>
        <v>336.20000000000005</v>
      </c>
      <c r="H13" s="5" t="s">
        <v>8</v>
      </c>
      <c r="I13" s="35"/>
      <c r="J13" s="35">
        <f t="shared" si="0"/>
        <v>0</v>
      </c>
    </row>
    <row r="14" spans="1:10" ht="19.5" customHeight="1" x14ac:dyDescent="0.25">
      <c r="A14" s="5">
        <v>8</v>
      </c>
      <c r="B14" s="4" t="s">
        <v>68</v>
      </c>
      <c r="C14" s="5">
        <v>2</v>
      </c>
      <c r="D14" s="18"/>
      <c r="E14" s="18"/>
      <c r="F14" s="18"/>
      <c r="G14" s="18">
        <v>2</v>
      </c>
      <c r="H14" s="5" t="s">
        <v>7</v>
      </c>
      <c r="I14" s="35"/>
      <c r="J14" s="35">
        <f t="shared" si="0"/>
        <v>0</v>
      </c>
    </row>
    <row r="15" spans="1:10" ht="45" x14ac:dyDescent="0.25">
      <c r="A15" s="5">
        <v>9</v>
      </c>
      <c r="B15" s="4" t="s">
        <v>49</v>
      </c>
      <c r="C15" s="5">
        <v>2</v>
      </c>
      <c r="D15" s="18">
        <f>42.24*2+50 -3</f>
        <v>131.48000000000002</v>
      </c>
      <c r="E15" s="18"/>
      <c r="F15" s="18"/>
      <c r="G15" s="18">
        <f>D15*C15</f>
        <v>262.96000000000004</v>
      </c>
      <c r="H15" s="5" t="s">
        <v>20</v>
      </c>
      <c r="I15" s="35"/>
      <c r="J15" s="35">
        <f t="shared" si="0"/>
        <v>0</v>
      </c>
    </row>
    <row r="16" spans="1:10" ht="30" x14ac:dyDescent="0.25">
      <c r="A16" s="5">
        <v>10</v>
      </c>
      <c r="B16" s="4" t="s">
        <v>42</v>
      </c>
      <c r="C16" s="5">
        <v>1</v>
      </c>
      <c r="D16" s="18">
        <v>134.47999999999999</v>
      </c>
      <c r="E16" s="18"/>
      <c r="F16" s="18">
        <v>2.5</v>
      </c>
      <c r="G16" s="18">
        <f>F16*D16*1</f>
        <v>336.2</v>
      </c>
      <c r="H16" s="5" t="s">
        <v>8</v>
      </c>
      <c r="I16" s="35"/>
      <c r="J16" s="35">
        <f t="shared" si="0"/>
        <v>0</v>
      </c>
    </row>
    <row r="17" spans="1:10" ht="25.5" customHeight="1" x14ac:dyDescent="0.25">
      <c r="A17" s="5"/>
      <c r="B17" s="58" t="s">
        <v>82</v>
      </c>
      <c r="C17" s="59"/>
      <c r="D17" s="59"/>
      <c r="E17" s="59"/>
      <c r="F17" s="59"/>
      <c r="G17" s="59"/>
      <c r="H17" s="59"/>
      <c r="I17" s="59"/>
      <c r="J17" s="37">
        <f>SUM(J7:J16)</f>
        <v>0</v>
      </c>
    </row>
    <row r="18" spans="1:10" ht="34.5" customHeight="1" x14ac:dyDescent="0.25">
      <c r="A18" s="52" t="s">
        <v>1</v>
      </c>
      <c r="B18" s="54" t="s">
        <v>78</v>
      </c>
      <c r="C18" s="52" t="s">
        <v>11</v>
      </c>
      <c r="D18" s="51" t="s">
        <v>17</v>
      </c>
      <c r="E18" s="51" t="s">
        <v>66</v>
      </c>
      <c r="F18" s="51" t="s">
        <v>18</v>
      </c>
      <c r="G18" s="51" t="s">
        <v>44</v>
      </c>
      <c r="H18" s="52" t="s">
        <v>0</v>
      </c>
      <c r="I18" s="53" t="s">
        <v>34</v>
      </c>
      <c r="J18" s="53" t="s">
        <v>35</v>
      </c>
    </row>
    <row r="19" spans="1:10" ht="30" x14ac:dyDescent="0.25">
      <c r="A19" s="5">
        <v>1</v>
      </c>
      <c r="B19" s="23" t="s">
        <v>33</v>
      </c>
      <c r="C19" s="21">
        <v>1</v>
      </c>
      <c r="D19" s="21">
        <v>42.24</v>
      </c>
      <c r="E19" s="21">
        <v>25</v>
      </c>
      <c r="F19" s="21">
        <v>0.1</v>
      </c>
      <c r="G19" s="21">
        <f>F19*E19*D19*C19</f>
        <v>105.60000000000001</v>
      </c>
      <c r="H19" s="21" t="s">
        <v>9</v>
      </c>
      <c r="I19" s="36"/>
      <c r="J19" s="36">
        <f>I19*G19</f>
        <v>0</v>
      </c>
    </row>
    <row r="20" spans="1:10" ht="27" customHeight="1" x14ac:dyDescent="0.25">
      <c r="A20" s="5"/>
      <c r="B20" s="58" t="s">
        <v>82</v>
      </c>
      <c r="C20" s="59"/>
      <c r="D20" s="59"/>
      <c r="E20" s="59"/>
      <c r="F20" s="59"/>
      <c r="G20" s="59"/>
      <c r="H20" s="59"/>
      <c r="I20" s="59"/>
      <c r="J20" s="38">
        <f>SUM(J19:J19)</f>
        <v>0</v>
      </c>
    </row>
    <row r="21" spans="1:10" ht="30.75" customHeight="1" x14ac:dyDescent="0.25">
      <c r="A21" s="52" t="s">
        <v>4</v>
      </c>
      <c r="B21" s="54" t="s">
        <v>51</v>
      </c>
      <c r="C21" s="52" t="s">
        <v>11</v>
      </c>
      <c r="D21" s="51" t="s">
        <v>17</v>
      </c>
      <c r="E21" s="51" t="s">
        <v>66</v>
      </c>
      <c r="F21" s="51" t="s">
        <v>18</v>
      </c>
      <c r="G21" s="51" t="s">
        <v>44</v>
      </c>
      <c r="H21" s="52" t="s">
        <v>0</v>
      </c>
      <c r="I21" s="53" t="s">
        <v>34</v>
      </c>
      <c r="J21" s="53" t="s">
        <v>35</v>
      </c>
    </row>
    <row r="22" spans="1:10" ht="30" x14ac:dyDescent="0.25">
      <c r="A22" s="5">
        <v>1</v>
      </c>
      <c r="B22" s="4" t="s">
        <v>31</v>
      </c>
      <c r="C22" s="5">
        <v>12</v>
      </c>
      <c r="D22" s="5">
        <v>0.4</v>
      </c>
      <c r="E22" s="5">
        <v>0.4</v>
      </c>
      <c r="F22" s="5">
        <v>0.4</v>
      </c>
      <c r="G22" s="5">
        <f>F22*D22*C22</f>
        <v>1.9200000000000004</v>
      </c>
      <c r="H22" s="5" t="s">
        <v>8</v>
      </c>
      <c r="I22" s="35"/>
      <c r="J22" s="35">
        <f t="shared" ref="J22:J27" si="1">I22*G22</f>
        <v>0</v>
      </c>
    </row>
    <row r="23" spans="1:10" ht="32.25" customHeight="1" x14ac:dyDescent="0.25">
      <c r="A23" s="5">
        <v>2</v>
      </c>
      <c r="B23" s="4" t="s">
        <v>19</v>
      </c>
      <c r="C23" s="5">
        <v>12</v>
      </c>
      <c r="D23" s="5">
        <v>0.4</v>
      </c>
      <c r="E23" s="5">
        <v>0.4</v>
      </c>
      <c r="F23" s="5">
        <v>0.4</v>
      </c>
      <c r="G23" s="5">
        <f>F23*D23*C23</f>
        <v>1.9200000000000004</v>
      </c>
      <c r="H23" s="5" t="s">
        <v>8</v>
      </c>
      <c r="I23" s="35"/>
      <c r="J23" s="35">
        <f t="shared" si="1"/>
        <v>0</v>
      </c>
    </row>
    <row r="24" spans="1:10" ht="17.25" customHeight="1" x14ac:dyDescent="0.25">
      <c r="A24" s="5">
        <v>3</v>
      </c>
      <c r="B24" s="4" t="s">
        <v>47</v>
      </c>
      <c r="C24" s="5">
        <v>12</v>
      </c>
      <c r="D24" s="5">
        <v>2.5</v>
      </c>
      <c r="E24" s="5"/>
      <c r="F24" s="5"/>
      <c r="G24" s="5">
        <f>C24*D24</f>
        <v>30</v>
      </c>
      <c r="H24" s="5" t="s">
        <v>5</v>
      </c>
      <c r="I24" s="35"/>
      <c r="J24" s="35">
        <f t="shared" si="1"/>
        <v>0</v>
      </c>
    </row>
    <row r="25" spans="1:10" ht="33.75" customHeight="1" x14ac:dyDescent="0.25">
      <c r="A25" s="5">
        <v>4</v>
      </c>
      <c r="B25" s="4" t="s">
        <v>48</v>
      </c>
      <c r="C25" s="5">
        <v>1</v>
      </c>
      <c r="D25" s="5">
        <v>70</v>
      </c>
      <c r="E25" s="5"/>
      <c r="F25" s="5">
        <v>2.65</v>
      </c>
      <c r="G25" s="5">
        <f>D25*F25*C25</f>
        <v>185.5</v>
      </c>
      <c r="H25" s="5" t="s">
        <v>8</v>
      </c>
      <c r="I25" s="35"/>
      <c r="J25" s="35">
        <f t="shared" si="1"/>
        <v>0</v>
      </c>
    </row>
    <row r="26" spans="1:10" ht="30" x14ac:dyDescent="0.25">
      <c r="A26" s="5">
        <v>5</v>
      </c>
      <c r="B26" s="4" t="s">
        <v>50</v>
      </c>
      <c r="C26" s="5">
        <v>2</v>
      </c>
      <c r="D26" s="5">
        <v>35</v>
      </c>
      <c r="E26" s="5"/>
      <c r="F26" s="5"/>
      <c r="G26" s="5">
        <f>D26*C26</f>
        <v>70</v>
      </c>
      <c r="H26" s="5" t="s">
        <v>45</v>
      </c>
      <c r="I26" s="35"/>
      <c r="J26" s="35">
        <f t="shared" si="1"/>
        <v>0</v>
      </c>
    </row>
    <row r="27" spans="1:10" ht="30" x14ac:dyDescent="0.25">
      <c r="A27" s="5">
        <v>6</v>
      </c>
      <c r="B27" s="4" t="s">
        <v>42</v>
      </c>
      <c r="C27" s="5">
        <v>1</v>
      </c>
      <c r="D27" s="5">
        <v>35</v>
      </c>
      <c r="E27" s="5"/>
      <c r="F27" s="5">
        <v>2.65</v>
      </c>
      <c r="G27" s="5">
        <f>F27*D27*C27</f>
        <v>92.75</v>
      </c>
      <c r="H27" s="5" t="s">
        <v>8</v>
      </c>
      <c r="I27" s="35"/>
      <c r="J27" s="35">
        <f t="shared" si="1"/>
        <v>0</v>
      </c>
    </row>
    <row r="28" spans="1:10" ht="24.75" customHeight="1" x14ac:dyDescent="0.25">
      <c r="A28" s="5"/>
      <c r="B28" s="58" t="s">
        <v>82</v>
      </c>
      <c r="C28" s="59"/>
      <c r="D28" s="59"/>
      <c r="E28" s="59"/>
      <c r="F28" s="59"/>
      <c r="G28" s="59"/>
      <c r="H28" s="59"/>
      <c r="I28" s="59"/>
      <c r="J28" s="37">
        <f>SUM(J22:J27)</f>
        <v>0</v>
      </c>
    </row>
    <row r="29" spans="1:10" ht="33" customHeight="1" x14ac:dyDescent="0.25">
      <c r="A29" s="52" t="s">
        <v>21</v>
      </c>
      <c r="B29" s="54" t="s">
        <v>38</v>
      </c>
      <c r="C29" s="52" t="s">
        <v>11</v>
      </c>
      <c r="D29" s="51" t="s">
        <v>17</v>
      </c>
      <c r="E29" s="51" t="s">
        <v>66</v>
      </c>
      <c r="F29" s="51" t="s">
        <v>18</v>
      </c>
      <c r="G29" s="51" t="s">
        <v>44</v>
      </c>
      <c r="H29" s="52" t="s">
        <v>0</v>
      </c>
      <c r="I29" s="53" t="s">
        <v>34</v>
      </c>
      <c r="J29" s="53" t="s">
        <v>35</v>
      </c>
    </row>
    <row r="30" spans="1:10" ht="36.75" customHeight="1" x14ac:dyDescent="0.25">
      <c r="A30" s="50"/>
      <c r="B30" s="55" t="s">
        <v>32</v>
      </c>
      <c r="C30" s="56"/>
      <c r="D30" s="56"/>
      <c r="E30" s="56"/>
      <c r="F30" s="56"/>
      <c r="G30" s="56"/>
      <c r="H30" s="56"/>
      <c r="I30" s="57"/>
      <c r="J30" s="57"/>
    </row>
    <row r="31" spans="1:10" ht="90" x14ac:dyDescent="0.25">
      <c r="A31" s="5">
        <v>1</v>
      </c>
      <c r="B31" s="13" t="s">
        <v>41</v>
      </c>
      <c r="C31" s="7" t="s">
        <v>3</v>
      </c>
      <c r="D31" s="6"/>
      <c r="E31" s="6"/>
      <c r="F31" s="6"/>
      <c r="G31" s="7">
        <v>2</v>
      </c>
      <c r="H31" s="7" t="s">
        <v>3</v>
      </c>
      <c r="I31" s="39"/>
      <c r="J31" s="39">
        <f>I31*G31</f>
        <v>0</v>
      </c>
    </row>
    <row r="32" spans="1:10" ht="25.5" customHeight="1" x14ac:dyDescent="0.25">
      <c r="A32" s="5"/>
      <c r="B32" s="58" t="s">
        <v>82</v>
      </c>
      <c r="C32" s="59"/>
      <c r="D32" s="59"/>
      <c r="E32" s="59"/>
      <c r="F32" s="59"/>
      <c r="G32" s="59"/>
      <c r="H32" s="59"/>
      <c r="I32" s="59"/>
      <c r="J32" s="48">
        <f>J31</f>
        <v>0</v>
      </c>
    </row>
    <row r="33" spans="1:64" ht="32.25" customHeight="1" x14ac:dyDescent="0.25">
      <c r="A33" s="52" t="s">
        <v>22</v>
      </c>
      <c r="B33" s="54" t="s">
        <v>39</v>
      </c>
      <c r="C33" s="52" t="s">
        <v>11</v>
      </c>
      <c r="D33" s="51" t="s">
        <v>17</v>
      </c>
      <c r="E33" s="51" t="s">
        <v>66</v>
      </c>
      <c r="F33" s="51" t="s">
        <v>18</v>
      </c>
      <c r="G33" s="51" t="s">
        <v>44</v>
      </c>
      <c r="H33" s="52" t="s">
        <v>0</v>
      </c>
      <c r="I33" s="53" t="s">
        <v>34</v>
      </c>
      <c r="J33" s="53" t="s">
        <v>35</v>
      </c>
    </row>
    <row r="34" spans="1:64" s="11" customFormat="1" ht="18" customHeight="1" x14ac:dyDescent="0.25">
      <c r="A34" s="25">
        <v>1</v>
      </c>
      <c r="B34" s="8" t="s">
        <v>23</v>
      </c>
      <c r="C34" s="9">
        <v>1</v>
      </c>
      <c r="D34" s="9">
        <v>3.5</v>
      </c>
      <c r="E34" s="9">
        <v>2.42</v>
      </c>
      <c r="F34" s="9">
        <v>0.15</v>
      </c>
      <c r="G34" s="9">
        <f>C34*D34*E34*F34</f>
        <v>1.2704999999999997</v>
      </c>
      <c r="H34" s="24" t="s">
        <v>9</v>
      </c>
      <c r="I34" s="40"/>
      <c r="J34" s="40">
        <f>I34*G34</f>
        <v>0</v>
      </c>
      <c r="K34" s="10"/>
      <c r="L34" s="10"/>
      <c r="M34" s="10"/>
      <c r="N34" s="10"/>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row>
    <row r="35" spans="1:64" s="11" customFormat="1" ht="18" customHeight="1" x14ac:dyDescent="0.25">
      <c r="A35" s="25">
        <v>2</v>
      </c>
      <c r="B35" s="8" t="s">
        <v>25</v>
      </c>
      <c r="C35" s="9">
        <v>1</v>
      </c>
      <c r="D35" s="9">
        <v>3.5</v>
      </c>
      <c r="E35" s="9">
        <v>2.42</v>
      </c>
      <c r="F35" s="9">
        <v>0.1</v>
      </c>
      <c r="G35" s="9">
        <f>C35*D35*E35*F35</f>
        <v>0.84699999999999998</v>
      </c>
      <c r="H35" s="24" t="s">
        <v>9</v>
      </c>
      <c r="I35" s="40"/>
      <c r="J35" s="40">
        <f>I35*G35</f>
        <v>0</v>
      </c>
      <c r="K35" s="10"/>
      <c r="L35" s="10"/>
      <c r="M35" s="10"/>
      <c r="N35" s="10"/>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row>
    <row r="36" spans="1:64" s="11" customFormat="1" ht="45" x14ac:dyDescent="0.25">
      <c r="A36" s="25">
        <v>3</v>
      </c>
      <c r="B36" s="8" t="s">
        <v>26</v>
      </c>
      <c r="C36" s="12" t="s">
        <v>3</v>
      </c>
      <c r="D36" s="12"/>
      <c r="E36" s="12"/>
      <c r="F36" s="12"/>
      <c r="G36" s="9">
        <v>1</v>
      </c>
      <c r="H36" s="24" t="s">
        <v>3</v>
      </c>
      <c r="I36" s="40"/>
      <c r="J36" s="40">
        <f>I36</f>
        <v>0</v>
      </c>
      <c r="K36" s="10"/>
      <c r="L36" s="10"/>
      <c r="M36" s="10"/>
      <c r="N36" s="10"/>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row>
    <row r="37" spans="1:64" s="11" customFormat="1" ht="45" x14ac:dyDescent="0.25">
      <c r="A37" s="25">
        <v>4</v>
      </c>
      <c r="B37" s="8" t="s">
        <v>27</v>
      </c>
      <c r="C37" s="12" t="s">
        <v>3</v>
      </c>
      <c r="D37" s="12"/>
      <c r="E37" s="12"/>
      <c r="F37" s="12"/>
      <c r="G37" s="9">
        <v>1</v>
      </c>
      <c r="H37" s="25" t="s">
        <v>3</v>
      </c>
      <c r="I37" s="40"/>
      <c r="J37" s="40">
        <f>I37</f>
        <v>0</v>
      </c>
      <c r="K37" s="10"/>
      <c r="L37" s="10"/>
      <c r="M37" s="10"/>
      <c r="N37" s="10"/>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row>
    <row r="38" spans="1:64" s="11" customFormat="1" ht="30" x14ac:dyDescent="0.25">
      <c r="A38" s="25">
        <v>5</v>
      </c>
      <c r="B38" s="8" t="s">
        <v>28</v>
      </c>
      <c r="C38" s="12">
        <v>2</v>
      </c>
      <c r="D38" s="12"/>
      <c r="E38" s="12"/>
      <c r="F38" s="12"/>
      <c r="G38" s="9">
        <f>C38</f>
        <v>2</v>
      </c>
      <c r="H38" s="24" t="s">
        <v>30</v>
      </c>
      <c r="I38" s="40"/>
      <c r="J38" s="40">
        <f>I38*G38</f>
        <v>0</v>
      </c>
      <c r="K38" s="10"/>
      <c r="L38" s="10"/>
      <c r="M38" s="10"/>
      <c r="N38" s="10"/>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row>
    <row r="39" spans="1:64" s="11" customFormat="1" ht="17.25" customHeight="1" x14ac:dyDescent="0.25">
      <c r="A39" s="25">
        <v>6</v>
      </c>
      <c r="B39" s="8" t="s">
        <v>24</v>
      </c>
      <c r="C39" s="12" t="s">
        <v>3</v>
      </c>
      <c r="D39" s="12"/>
      <c r="E39" s="12"/>
      <c r="F39" s="12"/>
      <c r="G39" s="9">
        <v>1</v>
      </c>
      <c r="H39" s="25" t="s">
        <v>3</v>
      </c>
      <c r="I39" s="40"/>
      <c r="J39" s="40">
        <f>I39</f>
        <v>0</v>
      </c>
      <c r="K39" s="10"/>
      <c r="L39" s="10"/>
      <c r="M39" s="10"/>
      <c r="N39" s="10"/>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row>
    <row r="40" spans="1:64" s="11" customFormat="1" ht="30" x14ac:dyDescent="0.25">
      <c r="A40" s="25">
        <v>7</v>
      </c>
      <c r="B40" s="8" t="s">
        <v>29</v>
      </c>
      <c r="C40" s="12">
        <v>1</v>
      </c>
      <c r="D40" s="12"/>
      <c r="E40" s="12"/>
      <c r="F40" s="12"/>
      <c r="G40" s="9">
        <v>4</v>
      </c>
      <c r="H40" s="24" t="s">
        <v>5</v>
      </c>
      <c r="I40" s="40"/>
      <c r="J40" s="40">
        <f>I40*G40</f>
        <v>0</v>
      </c>
      <c r="K40" s="10"/>
      <c r="L40" s="10"/>
      <c r="M40" s="10"/>
      <c r="N40" s="10"/>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row>
    <row r="41" spans="1:64" ht="22.5" customHeight="1" x14ac:dyDescent="0.25">
      <c r="A41" s="5"/>
      <c r="B41" s="58" t="s">
        <v>82</v>
      </c>
      <c r="C41" s="59"/>
      <c r="D41" s="59"/>
      <c r="E41" s="59"/>
      <c r="F41" s="59"/>
      <c r="G41" s="59"/>
      <c r="H41" s="59"/>
      <c r="I41" s="59"/>
      <c r="J41" s="37">
        <f>SUM(J34:J40)</f>
        <v>0</v>
      </c>
    </row>
    <row r="42" spans="1:64" ht="33" customHeight="1" x14ac:dyDescent="0.25">
      <c r="A42" s="52" t="s">
        <v>12</v>
      </c>
      <c r="B42" s="54" t="s">
        <v>40</v>
      </c>
      <c r="C42" s="52" t="s">
        <v>11</v>
      </c>
      <c r="D42" s="51" t="s">
        <v>17</v>
      </c>
      <c r="E42" s="51" t="s">
        <v>66</v>
      </c>
      <c r="F42" s="51" t="s">
        <v>18</v>
      </c>
      <c r="G42" s="51" t="s">
        <v>44</v>
      </c>
      <c r="H42" s="52" t="s">
        <v>0</v>
      </c>
      <c r="I42" s="53" t="s">
        <v>34</v>
      </c>
      <c r="J42" s="53" t="s">
        <v>35</v>
      </c>
    </row>
    <row r="43" spans="1:64" ht="135" x14ac:dyDescent="0.25">
      <c r="A43" s="5">
        <v>1</v>
      </c>
      <c r="B43" s="13" t="s">
        <v>70</v>
      </c>
      <c r="C43" s="7"/>
      <c r="D43" s="7"/>
      <c r="E43" s="7"/>
      <c r="F43" s="7"/>
      <c r="G43" s="7">
        <v>5</v>
      </c>
      <c r="H43" s="5" t="s">
        <v>36</v>
      </c>
      <c r="I43" s="35"/>
      <c r="J43" s="35">
        <f t="shared" ref="J43:J49" si="2">G43*I43</f>
        <v>0</v>
      </c>
    </row>
    <row r="44" spans="1:64" ht="210" x14ac:dyDescent="0.25">
      <c r="A44" s="5">
        <v>2</v>
      </c>
      <c r="B44" s="13" t="s">
        <v>71</v>
      </c>
      <c r="C44" s="7"/>
      <c r="D44" s="7"/>
      <c r="E44" s="7"/>
      <c r="F44" s="7"/>
      <c r="G44" s="7">
        <v>1</v>
      </c>
      <c r="H44" s="5" t="s">
        <v>36</v>
      </c>
      <c r="I44" s="35"/>
      <c r="J44" s="35">
        <f t="shared" si="2"/>
        <v>0</v>
      </c>
    </row>
    <row r="45" spans="1:64" ht="156.75" customHeight="1" x14ac:dyDescent="0.25">
      <c r="A45" s="5">
        <v>3</v>
      </c>
      <c r="B45" s="13" t="s">
        <v>72</v>
      </c>
      <c r="C45" s="7"/>
      <c r="D45" s="7"/>
      <c r="E45" s="7"/>
      <c r="F45" s="7"/>
      <c r="G45" s="7">
        <v>1</v>
      </c>
      <c r="H45" s="5" t="s">
        <v>36</v>
      </c>
      <c r="I45" s="35"/>
      <c r="J45" s="35">
        <f t="shared" si="2"/>
        <v>0</v>
      </c>
    </row>
    <row r="46" spans="1:64" ht="135" x14ac:dyDescent="0.25">
      <c r="A46" s="5">
        <v>4</v>
      </c>
      <c r="B46" s="13" t="s">
        <v>73</v>
      </c>
      <c r="C46" s="7"/>
      <c r="D46" s="7"/>
      <c r="E46" s="7"/>
      <c r="F46" s="7"/>
      <c r="G46" s="7">
        <v>1</v>
      </c>
      <c r="H46" s="5" t="s">
        <v>36</v>
      </c>
      <c r="I46" s="35"/>
      <c r="J46" s="35">
        <f t="shared" si="2"/>
        <v>0</v>
      </c>
    </row>
    <row r="47" spans="1:64" ht="136.5" customHeight="1" x14ac:dyDescent="0.25">
      <c r="A47" s="5">
        <v>5</v>
      </c>
      <c r="B47" s="13" t="s">
        <v>83</v>
      </c>
      <c r="C47" s="7"/>
      <c r="D47" s="7"/>
      <c r="E47" s="7"/>
      <c r="F47" s="7"/>
      <c r="G47" s="7">
        <v>1</v>
      </c>
      <c r="H47" s="5" t="s">
        <v>36</v>
      </c>
      <c r="I47" s="35"/>
      <c r="J47" s="35">
        <f t="shared" si="2"/>
        <v>0</v>
      </c>
    </row>
    <row r="48" spans="1:64" ht="135.75" customHeight="1" x14ac:dyDescent="0.25">
      <c r="A48" s="5">
        <v>6</v>
      </c>
      <c r="B48" s="13" t="s">
        <v>74</v>
      </c>
      <c r="C48" s="7"/>
      <c r="D48" s="7"/>
      <c r="E48" s="7"/>
      <c r="F48" s="7"/>
      <c r="G48" s="7">
        <v>1</v>
      </c>
      <c r="H48" s="5" t="s">
        <v>36</v>
      </c>
      <c r="I48" s="35"/>
      <c r="J48" s="35">
        <f t="shared" si="2"/>
        <v>0</v>
      </c>
    </row>
    <row r="49" spans="1:10" ht="135" x14ac:dyDescent="0.25">
      <c r="A49" s="5">
        <v>7</v>
      </c>
      <c r="B49" s="13" t="s">
        <v>75</v>
      </c>
      <c r="C49" s="7"/>
      <c r="D49" s="7"/>
      <c r="E49" s="7"/>
      <c r="F49" s="7"/>
      <c r="G49" s="7">
        <v>4</v>
      </c>
      <c r="H49" s="5" t="s">
        <v>36</v>
      </c>
      <c r="I49" s="35"/>
      <c r="J49" s="35">
        <f t="shared" si="2"/>
        <v>0</v>
      </c>
    </row>
    <row r="50" spans="1:10" ht="22.5" customHeight="1" x14ac:dyDescent="0.25">
      <c r="A50" s="5"/>
      <c r="B50" s="58" t="s">
        <v>82</v>
      </c>
      <c r="C50" s="59"/>
      <c r="D50" s="59"/>
      <c r="E50" s="59"/>
      <c r="F50" s="59"/>
      <c r="G50" s="59"/>
      <c r="H50" s="59"/>
      <c r="I50" s="59"/>
      <c r="J50" s="37">
        <f>SUM(J43:J49)</f>
        <v>0</v>
      </c>
    </row>
    <row r="51" spans="1:10" ht="33" customHeight="1" x14ac:dyDescent="0.25">
      <c r="A51" s="52" t="s">
        <v>13</v>
      </c>
      <c r="B51" s="54" t="s">
        <v>14</v>
      </c>
      <c r="C51" s="52" t="s">
        <v>11</v>
      </c>
      <c r="D51" s="51" t="s">
        <v>17</v>
      </c>
      <c r="E51" s="51" t="s">
        <v>66</v>
      </c>
      <c r="F51" s="51" t="s">
        <v>18</v>
      </c>
      <c r="G51" s="51" t="s">
        <v>44</v>
      </c>
      <c r="H51" s="52" t="s">
        <v>0</v>
      </c>
      <c r="I51" s="53" t="s">
        <v>34</v>
      </c>
      <c r="J51" s="53" t="s">
        <v>35</v>
      </c>
    </row>
    <row r="52" spans="1:10" ht="45" x14ac:dyDescent="0.25">
      <c r="A52" s="5">
        <v>1</v>
      </c>
      <c r="B52" s="4" t="s">
        <v>52</v>
      </c>
      <c r="C52" s="14"/>
      <c r="D52" s="14"/>
      <c r="E52" s="14"/>
      <c r="F52" s="14"/>
      <c r="G52" s="5">
        <v>1</v>
      </c>
      <c r="H52" s="5" t="s">
        <v>3</v>
      </c>
      <c r="I52" s="35"/>
      <c r="J52" s="35">
        <f>I52</f>
        <v>0</v>
      </c>
    </row>
    <row r="53" spans="1:10" ht="30" x14ac:dyDescent="0.25">
      <c r="A53" s="5">
        <v>2</v>
      </c>
      <c r="B53" s="4" t="s">
        <v>6</v>
      </c>
      <c r="C53" s="14"/>
      <c r="D53" s="14"/>
      <c r="E53" s="14"/>
      <c r="F53" s="14"/>
      <c r="G53" s="5">
        <v>1</v>
      </c>
      <c r="H53" s="5" t="s">
        <v>3</v>
      </c>
      <c r="I53" s="35"/>
      <c r="J53" s="35">
        <f>I53</f>
        <v>0</v>
      </c>
    </row>
    <row r="54" spans="1:10" ht="23.25" customHeight="1" x14ac:dyDescent="0.25">
      <c r="A54" s="5"/>
      <c r="B54" s="58" t="s">
        <v>82</v>
      </c>
      <c r="C54" s="59"/>
      <c r="D54" s="59"/>
      <c r="E54" s="59"/>
      <c r="F54" s="59"/>
      <c r="G54" s="59"/>
      <c r="H54" s="59"/>
      <c r="I54" s="59"/>
      <c r="J54" s="37">
        <f>SUM(J52:J53)</f>
        <v>0</v>
      </c>
    </row>
    <row r="55" spans="1:10" ht="34.5" customHeight="1" x14ac:dyDescent="0.25">
      <c r="A55" s="52" t="s">
        <v>12</v>
      </c>
      <c r="B55" s="54" t="s">
        <v>62</v>
      </c>
      <c r="C55" s="49"/>
      <c r="D55" s="49"/>
      <c r="E55" s="49"/>
      <c r="F55" s="49"/>
      <c r="G55" s="51" t="s">
        <v>44</v>
      </c>
      <c r="H55" s="52" t="s">
        <v>0</v>
      </c>
      <c r="I55" s="53" t="s">
        <v>34</v>
      </c>
      <c r="J55" s="53" t="s">
        <v>35</v>
      </c>
    </row>
    <row r="56" spans="1:10" ht="20.45" customHeight="1" x14ac:dyDescent="0.25">
      <c r="A56" s="59">
        <v>1</v>
      </c>
      <c r="B56" s="16" t="s">
        <v>53</v>
      </c>
      <c r="C56" s="64"/>
      <c r="D56" s="65"/>
      <c r="E56" s="65"/>
      <c r="F56" s="65"/>
      <c r="G56" s="65">
        <v>9</v>
      </c>
      <c r="H56" s="65" t="s">
        <v>30</v>
      </c>
      <c r="I56" s="66"/>
      <c r="J56" s="66">
        <f>I56*G56</f>
        <v>0</v>
      </c>
    </row>
    <row r="57" spans="1:10" ht="20.45" customHeight="1" x14ac:dyDescent="0.25">
      <c r="A57" s="59"/>
      <c r="B57" s="16" t="s">
        <v>60</v>
      </c>
      <c r="C57" s="64"/>
      <c r="D57" s="65"/>
      <c r="E57" s="65"/>
      <c r="F57" s="65"/>
      <c r="G57" s="65"/>
      <c r="H57" s="65"/>
      <c r="I57" s="66"/>
      <c r="J57" s="66"/>
    </row>
    <row r="58" spans="1:10" ht="20.45" customHeight="1" x14ac:dyDescent="0.25">
      <c r="A58" s="59"/>
      <c r="B58" s="16" t="s">
        <v>61</v>
      </c>
      <c r="C58" s="64"/>
      <c r="D58" s="65"/>
      <c r="E58" s="65"/>
      <c r="F58" s="65"/>
      <c r="G58" s="65"/>
      <c r="H58" s="65"/>
      <c r="I58" s="66"/>
      <c r="J58" s="66"/>
    </row>
    <row r="59" spans="1:10" ht="20.45" customHeight="1" x14ac:dyDescent="0.25">
      <c r="A59" s="5">
        <v>2</v>
      </c>
      <c r="B59" s="16" t="s">
        <v>54</v>
      </c>
      <c r="C59" s="6"/>
      <c r="D59" s="15"/>
      <c r="E59" s="15"/>
      <c r="F59" s="15"/>
      <c r="G59" s="7">
        <v>1</v>
      </c>
      <c r="H59" s="7" t="s">
        <v>30</v>
      </c>
      <c r="I59" s="47"/>
      <c r="J59" s="39">
        <f>I59*G59</f>
        <v>0</v>
      </c>
    </row>
    <row r="60" spans="1:10" ht="20.45" customHeight="1" x14ac:dyDescent="0.25">
      <c r="A60" s="5">
        <v>3</v>
      </c>
      <c r="B60" s="16" t="s">
        <v>58</v>
      </c>
      <c r="C60" s="5"/>
      <c r="D60" s="6"/>
      <c r="E60" s="15"/>
      <c r="F60" s="15"/>
      <c r="G60" s="7">
        <v>8</v>
      </c>
      <c r="H60" s="7" t="s">
        <v>30</v>
      </c>
      <c r="I60" s="47"/>
      <c r="J60" s="39">
        <f>I60*G60</f>
        <v>0</v>
      </c>
    </row>
    <row r="61" spans="1:10" ht="18.75" customHeight="1" x14ac:dyDescent="0.25">
      <c r="A61" s="5">
        <v>4</v>
      </c>
      <c r="B61" s="13" t="s">
        <v>55</v>
      </c>
      <c r="C61" s="6"/>
      <c r="D61" s="15"/>
      <c r="E61" s="15"/>
      <c r="F61" s="15"/>
      <c r="G61" s="7">
        <v>1</v>
      </c>
      <c r="H61" s="7" t="s">
        <v>56</v>
      </c>
      <c r="I61" s="39"/>
      <c r="J61" s="39">
        <f>I61*G61</f>
        <v>0</v>
      </c>
    </row>
    <row r="62" spans="1:10" ht="20.45" customHeight="1" x14ac:dyDescent="0.25">
      <c r="A62" s="5">
        <v>5</v>
      </c>
      <c r="B62" s="16" t="s">
        <v>65</v>
      </c>
      <c r="C62" s="6"/>
      <c r="D62" s="15"/>
      <c r="E62" s="15"/>
      <c r="F62" s="15"/>
      <c r="G62" s="7">
        <v>1</v>
      </c>
      <c r="H62" s="7" t="s">
        <v>30</v>
      </c>
      <c r="I62" s="39"/>
      <c r="J62" s="39">
        <f t="shared" ref="J62:J64" si="3">I62*G62</f>
        <v>0</v>
      </c>
    </row>
    <row r="63" spans="1:10" ht="30.75" customHeight="1" x14ac:dyDescent="0.25">
      <c r="A63" s="5">
        <v>6</v>
      </c>
      <c r="B63" s="13" t="s">
        <v>57</v>
      </c>
      <c r="C63" s="6"/>
      <c r="D63" s="15"/>
      <c r="E63" s="15"/>
      <c r="F63" s="15"/>
      <c r="G63" s="7">
        <v>1</v>
      </c>
      <c r="H63" s="7" t="s">
        <v>30</v>
      </c>
      <c r="I63" s="39"/>
      <c r="J63" s="39">
        <f t="shared" si="3"/>
        <v>0</v>
      </c>
    </row>
    <row r="64" spans="1:10" ht="30" x14ac:dyDescent="0.25">
      <c r="A64" s="5">
        <v>7</v>
      </c>
      <c r="B64" s="13" t="s">
        <v>59</v>
      </c>
      <c r="C64" s="6"/>
      <c r="D64" s="15"/>
      <c r="E64" s="15"/>
      <c r="F64" s="15"/>
      <c r="G64" s="7">
        <v>1</v>
      </c>
      <c r="H64" s="7" t="s">
        <v>3</v>
      </c>
      <c r="I64" s="39"/>
      <c r="J64" s="39">
        <f t="shared" si="3"/>
        <v>0</v>
      </c>
    </row>
    <row r="65" spans="1:10" ht="24.75" customHeight="1" x14ac:dyDescent="0.25">
      <c r="A65" s="27"/>
      <c r="B65" s="58" t="s">
        <v>82</v>
      </c>
      <c r="C65" s="59"/>
      <c r="D65" s="59"/>
      <c r="E65" s="59"/>
      <c r="F65" s="59"/>
      <c r="G65" s="59"/>
      <c r="H65" s="59"/>
      <c r="I65" s="59"/>
      <c r="J65" s="41">
        <f>SUM(J56:J64)</f>
        <v>0</v>
      </c>
    </row>
    <row r="66" spans="1:10" ht="24" customHeight="1" x14ac:dyDescent="0.25">
      <c r="A66" s="28"/>
      <c r="B66" s="67" t="s">
        <v>80</v>
      </c>
      <c r="C66" s="68"/>
      <c r="D66" s="68"/>
      <c r="E66" s="68"/>
      <c r="F66" s="68"/>
      <c r="G66" s="68"/>
      <c r="H66" s="68"/>
      <c r="I66" s="68"/>
      <c r="J66" s="42">
        <f>SUM(J65+J54+J50+J41+J32+J28+J20+J17)</f>
        <v>0</v>
      </c>
    </row>
    <row r="67" spans="1:10" ht="25.5" customHeight="1" x14ac:dyDescent="0.25">
      <c r="A67" s="44"/>
      <c r="B67" s="69" t="s">
        <v>81</v>
      </c>
      <c r="C67" s="70"/>
      <c r="D67" s="70"/>
      <c r="E67" s="70"/>
      <c r="F67" s="70"/>
      <c r="G67" s="70"/>
      <c r="H67" s="70"/>
      <c r="I67" s="70"/>
      <c r="J67" s="45">
        <f>J66/68</f>
        <v>0</v>
      </c>
    </row>
    <row r="70" spans="1:10" ht="51.75" customHeight="1" x14ac:dyDescent="0.25">
      <c r="A70" s="73" t="s">
        <v>85</v>
      </c>
      <c r="B70" s="73"/>
      <c r="C70" s="73"/>
      <c r="D70" s="73"/>
      <c r="E70" s="73"/>
      <c r="F70" s="73"/>
      <c r="G70" s="73"/>
      <c r="H70" s="73"/>
      <c r="I70" s="73"/>
      <c r="J70" s="73"/>
    </row>
  </sheetData>
  <mergeCells count="23">
    <mergeCell ref="A70:J70"/>
    <mergeCell ref="J56:J58"/>
    <mergeCell ref="B65:I65"/>
    <mergeCell ref="B66:I66"/>
    <mergeCell ref="B67:I67"/>
    <mergeCell ref="B41:I41"/>
    <mergeCell ref="B50:I50"/>
    <mergeCell ref="B54:I54"/>
    <mergeCell ref="G56:G58"/>
    <mergeCell ref="H56:H58"/>
    <mergeCell ref="I56:I58"/>
    <mergeCell ref="A56:A58"/>
    <mergeCell ref="C56:C58"/>
    <mergeCell ref="D56:D58"/>
    <mergeCell ref="E56:E58"/>
    <mergeCell ref="F56:F58"/>
    <mergeCell ref="B32:I32"/>
    <mergeCell ref="A1:J1"/>
    <mergeCell ref="B6:J6"/>
    <mergeCell ref="B17:I17"/>
    <mergeCell ref="B20:I20"/>
    <mergeCell ref="B28:I28"/>
    <mergeCell ref="A2:B2"/>
  </mergeCells>
  <pageMargins left="0.55000000000000004" right="0.35" top="0.8" bottom="0.8" header="0.3" footer="0.3"/>
  <pageSetup paperSize="9" scale="65" orientation="portrait" r:id="rId1"/>
  <headerFooter>
    <oddFooter>&amp;L_x000D_&amp;1#&amp;"Calibri"&amp;10&amp;K000000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HSC</vt:lpstr>
      <vt:lpstr>HSC!Print_Area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2024-01-01T08:44:04Z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627b15a-80ec-4ef7-8353-f32e3c89bf3e_Enabled">
    <vt:lpwstr>true</vt:lpwstr>
  </property>
  <property fmtid="{D5CDD505-2E9C-101B-9397-08002B2CF9AE}" pid="3" name="MSIP_Label_6627b15a-80ec-4ef7-8353-f32e3c89bf3e_SetDate">
    <vt:lpwstr>2023-09-02T11:18:33Z</vt:lpwstr>
  </property>
  <property fmtid="{D5CDD505-2E9C-101B-9397-08002B2CF9AE}" pid="4" name="MSIP_Label_6627b15a-80ec-4ef7-8353-f32e3c89bf3e_Method">
    <vt:lpwstr>Privileged</vt:lpwstr>
  </property>
  <property fmtid="{D5CDD505-2E9C-101B-9397-08002B2CF9AE}" pid="5" name="MSIP_Label_6627b15a-80ec-4ef7-8353-f32e3c89bf3e_Name">
    <vt:lpwstr>IFRC Internal</vt:lpwstr>
  </property>
  <property fmtid="{D5CDD505-2E9C-101B-9397-08002B2CF9AE}" pid="6" name="MSIP_Label_6627b15a-80ec-4ef7-8353-f32e3c89bf3e_SiteId">
    <vt:lpwstr>a2b53be5-734e-4e6c-ab0d-d184f60fd917</vt:lpwstr>
  </property>
  <property fmtid="{D5CDD505-2E9C-101B-9397-08002B2CF9AE}" pid="7" name="MSIP_Label_6627b15a-80ec-4ef7-8353-f32e3c89bf3e_ActionId">
    <vt:lpwstr>3b42e2d0-a49b-4848-938f-fd0bb4ce192d</vt:lpwstr>
  </property>
  <property fmtid="{D5CDD505-2E9C-101B-9397-08002B2CF9AE}" pid="8" name="MSIP_Label_6627b15a-80ec-4ef7-8353-f32e3c89bf3e_ContentBits">
    <vt:lpwstr>2</vt:lpwstr>
  </property>
</Properties>
</file>